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60" windowWidth="16410" windowHeight="12465" tabRatio="868" activeTab="0"/>
  </bookViews>
  <sheets>
    <sheet name="START" sheetId="1" r:id="rId1"/>
    <sheet name="SET 01" sheetId="2" r:id="rId2"/>
    <sheet name="SET 02" sheetId="3" r:id="rId3"/>
    <sheet name="SET 05" sheetId="4" r:id="rId4"/>
    <sheet name="SET 06" sheetId="5" r:id="rId5"/>
    <sheet name="SET 21" sheetId="6" r:id="rId6"/>
    <sheet name="SET 22" sheetId="7" r:id="rId7"/>
    <sheet name="SET 25" sheetId="8" r:id="rId8"/>
    <sheet name="SET 26" sheetId="9" r:id="rId9"/>
    <sheet name="SET 14" sheetId="10" r:id="rId10"/>
    <sheet name="SET 19" sheetId="11" r:id="rId11"/>
    <sheet name="SET 41" sheetId="12" r:id="rId12"/>
    <sheet name="SET 42" sheetId="13" r:id="rId13"/>
    <sheet name="SET 61" sheetId="14" r:id="rId14"/>
    <sheet name="SET 62" sheetId="15" r:id="rId15"/>
    <sheet name="SET 17" sheetId="16" r:id="rId16"/>
    <sheet name="START (2)" sheetId="17" r:id="rId17"/>
  </sheets>
  <definedNames>
    <definedName name="_xlnm.Print_Area" localSheetId="1">'SET 01'!$A$1:$M$31</definedName>
    <definedName name="_xlnm.Print_Area" localSheetId="2">'SET 02'!$A$1:$M$32</definedName>
    <definedName name="_xlnm.Print_Area" localSheetId="3">'SET 05'!$A$1:$M$30</definedName>
    <definedName name="_xlnm.Print_Area" localSheetId="4">'SET 06'!$A$1:$M$31</definedName>
    <definedName name="_xlnm.Print_Area" localSheetId="9">'SET 14'!$A$1:$M$32</definedName>
    <definedName name="_xlnm.Print_Area" localSheetId="15">'SET 17'!$A$1:$M$30</definedName>
    <definedName name="_xlnm.Print_Area" localSheetId="10">'SET 19'!$A$1:$M$29</definedName>
    <definedName name="_xlnm.Print_Area" localSheetId="5">'SET 21'!$A$1:$M$31</definedName>
    <definedName name="_xlnm.Print_Area" localSheetId="6">'SET 22'!$A$1:$M$32</definedName>
    <definedName name="_xlnm.Print_Area" localSheetId="7">'SET 25'!$A$1:$M$30</definedName>
    <definedName name="_xlnm.Print_Area" localSheetId="8">'SET 26'!$A$1:$M$31</definedName>
    <definedName name="_xlnm.Print_Area" localSheetId="11">'SET 41'!$A$1:$M$31</definedName>
    <definedName name="_xlnm.Print_Area" localSheetId="12">'SET 42'!$A$1:$M$32</definedName>
    <definedName name="_xlnm.Print_Area" localSheetId="13">'SET 61'!$A$1:$M$31</definedName>
    <definedName name="_xlnm.Print_Area" localSheetId="14">'SET 62'!$A$1:$M$32</definedName>
  </definedNames>
  <calcPr fullCalcOnLoad="1"/>
</workbook>
</file>

<file path=xl/sharedStrings.xml><?xml version="1.0" encoding="utf-8"?>
<sst xmlns="http://schemas.openxmlformats.org/spreadsheetml/2006/main" count="684" uniqueCount="99">
  <si>
    <t>EUR</t>
  </si>
  <si>
    <t>Formel</t>
  </si>
  <si>
    <t>x</t>
  </si>
  <si>
    <t>=</t>
  </si>
  <si>
    <t>Anteil PP
in %</t>
  </si>
  <si>
    <t>Geldeingangsbetrag:</t>
  </si>
  <si>
    <t>umzubuchende PP:</t>
  </si>
  <si>
    <t>(bei Rücküberweisung aus Einnahme = Negativbetrag)</t>
  </si>
  <si>
    <r>
      <t xml:space="preserve">Umbuchung von/nach
</t>
    </r>
    <r>
      <rPr>
        <b/>
        <sz val="10"/>
        <rFont val="Arial"/>
        <family val="2"/>
      </rPr>
      <t>Projekt-Konto</t>
    </r>
  </si>
  <si>
    <t>Projekt-Nr:</t>
  </si>
  <si>
    <t>%</t>
  </si>
  <si>
    <r>
      <rPr>
        <sz val="10"/>
        <color indexed="10"/>
        <rFont val="Arial"/>
        <family val="2"/>
      </rPr>
      <t>Einnahme</t>
    </r>
    <r>
      <rPr>
        <sz val="10"/>
        <rFont val="Arial"/>
        <family val="2"/>
      </rPr>
      <t xml:space="preserve">titel
(als Geldeing.)
</t>
    </r>
    <r>
      <rPr>
        <b/>
        <sz val="10"/>
        <rFont val="Arial"/>
        <family val="2"/>
      </rPr>
      <t>38198</t>
    </r>
  </si>
  <si>
    <t>Drittmittelkapitel</t>
  </si>
  <si>
    <t xml:space="preserve"> Sonderkapitel</t>
  </si>
  <si>
    <r>
      <t>02400000</t>
    </r>
    <r>
      <rPr>
        <b/>
        <sz val="11"/>
        <color indexed="12"/>
        <rFont val="Courier New"/>
        <family val="3"/>
      </rPr>
      <t>99</t>
    </r>
  </si>
  <si>
    <r>
      <t>0240000</t>
    </r>
    <r>
      <rPr>
        <b/>
        <sz val="11"/>
        <color indexed="10"/>
        <rFont val="Courier New"/>
        <family val="3"/>
      </rPr>
      <t>1</t>
    </r>
    <r>
      <rPr>
        <b/>
        <sz val="11"/>
        <color indexed="12"/>
        <rFont val="Courier New"/>
        <family val="3"/>
      </rPr>
      <t>99</t>
    </r>
  </si>
  <si>
    <r>
      <t xml:space="preserve">Ausgabetitel
A-art 
</t>
    </r>
    <r>
      <rPr>
        <b/>
        <sz val="10"/>
        <rFont val="Arial"/>
        <family val="2"/>
      </rPr>
      <t>98190 / 086</t>
    </r>
    <r>
      <rPr>
        <b/>
        <sz val="10"/>
        <color indexed="10"/>
        <rFont val="Arial"/>
        <family val="2"/>
      </rPr>
      <t>2</t>
    </r>
  </si>
  <si>
    <t>zentral</t>
  </si>
  <si>
    <t>Inst. (10 %)</t>
  </si>
  <si>
    <t>PL   (25 %)</t>
  </si>
  <si>
    <t>Risikofonds  (1,6 %)</t>
  </si>
  <si>
    <t>49 %</t>
  </si>
  <si>
    <t>dezentral</t>
  </si>
  <si>
    <t>01013</t>
  </si>
  <si>
    <t>01012</t>
  </si>
  <si>
    <t>Fak./ZI (14 %)</t>
  </si>
  <si>
    <t>ZE      (49 %)</t>
  </si>
  <si>
    <t>Interdiszipl.Zentr.(24 %)</t>
  </si>
  <si>
    <t>Kapitel</t>
  </si>
  <si>
    <t>01000099</t>
  </si>
  <si>
    <t>010099</t>
  </si>
  <si>
    <t>0099</t>
  </si>
  <si>
    <r>
      <t xml:space="preserve">zentral (51 %) </t>
    </r>
    <r>
      <rPr>
        <sz val="10"/>
        <color indexed="10"/>
        <rFont val="Arial"/>
        <family val="2"/>
      </rPr>
      <t>*)</t>
    </r>
  </si>
  <si>
    <r>
      <rPr>
        <b/>
        <sz val="10"/>
        <color indexed="10"/>
        <rFont val="Arial"/>
        <family val="2"/>
      </rPr>
      <t>*)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beinhaltet auch 1% zentral + 1 % dezentral finanzierter Overhead zur Finanzierung Personalkosten für die Bearbeitung der Programmpauschalen</t>
    </r>
  </si>
  <si>
    <r>
      <t xml:space="preserve">zentral (51 %)  </t>
    </r>
    <r>
      <rPr>
        <sz val="10"/>
        <color indexed="10"/>
        <rFont val="Arial"/>
        <family val="2"/>
      </rPr>
      <t>*)</t>
    </r>
  </si>
  <si>
    <t>Overheadrechner</t>
  </si>
  <si>
    <t>03010</t>
  </si>
  <si>
    <r>
      <rPr>
        <b/>
        <sz val="10"/>
        <rFont val="Arial"/>
        <family val="2"/>
      </rPr>
      <t>01012</t>
    </r>
    <r>
      <rPr>
        <sz val="10"/>
        <rFont val="Arial"/>
        <family val="2"/>
      </rPr>
      <t xml:space="preserve"> + </t>
    </r>
    <r>
      <rPr>
        <b/>
        <sz val="10"/>
        <rFont val="Arial"/>
        <family val="2"/>
      </rPr>
      <t>01013</t>
    </r>
  </si>
  <si>
    <r>
      <rPr>
        <b/>
        <sz val="10"/>
        <rFont val="Arial"/>
        <family val="2"/>
      </rPr>
      <t>03010</t>
    </r>
  </si>
  <si>
    <t>03010 / 2xx90 / Projekt</t>
  </si>
  <si>
    <r>
      <t xml:space="preserve">SET </t>
    </r>
    <r>
      <rPr>
        <b/>
        <sz val="14"/>
        <color indexed="12"/>
        <rFont val="Arial"/>
        <family val="2"/>
      </rPr>
      <t>05</t>
    </r>
    <r>
      <rPr>
        <b/>
        <sz val="14"/>
        <rFont val="Arial"/>
        <family val="2"/>
      </rPr>
      <t xml:space="preserve"> - Zentraleinrichtungen /  DFG-PP</t>
    </r>
  </si>
  <si>
    <r>
      <t xml:space="preserve">SET </t>
    </r>
    <r>
      <rPr>
        <b/>
        <sz val="14"/>
        <color indexed="12"/>
        <rFont val="Arial"/>
        <family val="2"/>
      </rPr>
      <t>06</t>
    </r>
    <r>
      <rPr>
        <b/>
        <sz val="14"/>
        <rFont val="Arial"/>
        <family val="2"/>
      </rPr>
      <t xml:space="preserve"> - Interdiszipl. Zentren  /  DFG-PP</t>
    </r>
  </si>
  <si>
    <r>
      <t xml:space="preserve">SET </t>
    </r>
    <r>
      <rPr>
        <b/>
        <sz val="14"/>
        <color indexed="12"/>
        <rFont val="Arial"/>
        <family val="2"/>
      </rPr>
      <t>02</t>
    </r>
    <r>
      <rPr>
        <b/>
        <sz val="14"/>
        <rFont val="Arial"/>
        <family val="2"/>
      </rPr>
      <t xml:space="preserve"> - Multi-Fakultät   /   DFG-PP</t>
    </r>
  </si>
  <si>
    <r>
      <t xml:space="preserve">SET </t>
    </r>
    <r>
      <rPr>
        <b/>
        <sz val="14"/>
        <color indexed="12"/>
        <rFont val="Arial"/>
        <family val="2"/>
      </rPr>
      <t>04</t>
    </r>
    <r>
      <rPr>
        <b/>
        <sz val="14"/>
        <rFont val="Arial"/>
        <family val="2"/>
      </rPr>
      <t xml:space="preserve"> - Multi-Fakultät / </t>
    </r>
    <r>
      <rPr>
        <b/>
        <u val="single"/>
        <sz val="14"/>
        <color indexed="10"/>
        <rFont val="Arial"/>
        <family val="2"/>
      </rPr>
      <t>abweichendes</t>
    </r>
    <r>
      <rPr>
        <b/>
        <sz val="14"/>
        <rFont val="Arial"/>
        <family val="2"/>
      </rPr>
      <t xml:space="preserve"> PP-Konto</t>
    </r>
  </si>
  <si>
    <r>
      <t xml:space="preserve">oder </t>
    </r>
    <r>
      <rPr>
        <sz val="10"/>
        <color indexed="10"/>
        <rFont val="Arial"/>
        <family val="2"/>
      </rPr>
      <t>abweichendes</t>
    </r>
    <r>
      <rPr>
        <sz val="10"/>
        <rFont val="Arial"/>
        <family val="2"/>
      </rPr>
      <t xml:space="preserve"> PP-Konto</t>
    </r>
  </si>
  <si>
    <r>
      <t xml:space="preserve">SET </t>
    </r>
    <r>
      <rPr>
        <b/>
        <sz val="14"/>
        <color indexed="12"/>
        <rFont val="Arial"/>
        <family val="2"/>
      </rPr>
      <t>03</t>
    </r>
    <r>
      <rPr>
        <b/>
        <sz val="14"/>
        <rFont val="Arial"/>
        <family val="2"/>
      </rPr>
      <t xml:space="preserve"> - Mono-Fak./ ZI. / </t>
    </r>
    <r>
      <rPr>
        <b/>
        <u val="single"/>
        <sz val="14"/>
        <color indexed="10"/>
        <rFont val="Arial"/>
        <family val="2"/>
      </rPr>
      <t>abweichendes</t>
    </r>
    <r>
      <rPr>
        <b/>
        <sz val="14"/>
        <rFont val="Arial"/>
        <family val="2"/>
      </rPr>
      <t xml:space="preserve"> PP-Konto</t>
    </r>
  </si>
  <si>
    <r>
      <t xml:space="preserve">SET </t>
    </r>
    <r>
      <rPr>
        <b/>
        <sz val="14"/>
        <color indexed="12"/>
        <rFont val="Arial"/>
        <family val="2"/>
      </rPr>
      <t>01</t>
    </r>
    <r>
      <rPr>
        <b/>
        <sz val="14"/>
        <rFont val="Arial"/>
        <family val="2"/>
      </rPr>
      <t xml:space="preserve"> - Mono-Fakultät / ZI.    /   DFG-PP</t>
    </r>
  </si>
  <si>
    <r>
      <t xml:space="preserve">Umbuchung
von/nach
</t>
    </r>
    <r>
      <rPr>
        <b/>
        <sz val="10"/>
        <color indexed="60"/>
        <rFont val="Arial"/>
        <family val="2"/>
      </rPr>
      <t>PP-Konten</t>
    </r>
  </si>
  <si>
    <r>
      <t xml:space="preserve">SET </t>
    </r>
    <r>
      <rPr>
        <b/>
        <sz val="14"/>
        <color indexed="12"/>
        <rFont val="Arial"/>
        <family val="2"/>
      </rPr>
      <t>41</t>
    </r>
    <r>
      <rPr>
        <b/>
        <sz val="14"/>
        <rFont val="Arial"/>
        <family val="2"/>
      </rPr>
      <t xml:space="preserve"> - Mono-Fak. / GK-Pauschale EU</t>
    </r>
  </si>
  <si>
    <r>
      <t xml:space="preserve">Ausgabetitel
A-art 
</t>
    </r>
    <r>
      <rPr>
        <b/>
        <sz val="10"/>
        <rFont val="Arial"/>
        <family val="2"/>
      </rPr>
      <t>98190 / 086</t>
    </r>
    <r>
      <rPr>
        <b/>
        <sz val="10"/>
        <color indexed="10"/>
        <rFont val="Arial"/>
        <family val="2"/>
      </rPr>
      <t>4</t>
    </r>
  </si>
  <si>
    <t>Fak./ZI (24 %)</t>
  </si>
  <si>
    <r>
      <t xml:space="preserve">SET </t>
    </r>
    <r>
      <rPr>
        <b/>
        <sz val="14"/>
        <color indexed="12"/>
        <rFont val="Arial"/>
        <family val="2"/>
      </rPr>
      <t>42</t>
    </r>
    <r>
      <rPr>
        <b/>
        <sz val="14"/>
        <rFont val="Arial"/>
        <family val="2"/>
      </rPr>
      <t xml:space="preserve"> - Multi-Fak.  /  GK-Pauschale EU</t>
    </r>
  </si>
  <si>
    <r>
      <t xml:space="preserve">Ausgabetitel
A-art 
</t>
    </r>
    <r>
      <rPr>
        <b/>
        <sz val="10"/>
        <rFont val="Arial"/>
        <family val="2"/>
      </rPr>
      <t>98190 / 086</t>
    </r>
    <r>
      <rPr>
        <b/>
        <sz val="10"/>
        <color indexed="14"/>
        <rFont val="Arial"/>
        <family val="2"/>
      </rPr>
      <t>1</t>
    </r>
  </si>
  <si>
    <r>
      <t xml:space="preserve">Ausgabetitel
A-art 
</t>
    </r>
    <r>
      <rPr>
        <b/>
        <sz val="10"/>
        <rFont val="Arial"/>
        <family val="2"/>
      </rPr>
      <t>98190 / 086</t>
    </r>
    <r>
      <rPr>
        <b/>
        <sz val="10"/>
        <color indexed="62"/>
        <rFont val="Arial"/>
        <family val="2"/>
      </rPr>
      <t>6</t>
    </r>
  </si>
  <si>
    <r>
      <t xml:space="preserve">Ausgabetitel
A-art 
</t>
    </r>
    <r>
      <rPr>
        <b/>
        <sz val="10"/>
        <rFont val="Arial"/>
        <family val="2"/>
      </rPr>
      <t>98190 / 086</t>
    </r>
    <r>
      <rPr>
        <b/>
        <sz val="10"/>
        <color indexed="60"/>
        <rFont val="Arial"/>
        <family val="2"/>
      </rPr>
      <t>7</t>
    </r>
  </si>
  <si>
    <r>
      <t xml:space="preserve">Ausgabetitel
A-art 
</t>
    </r>
    <r>
      <rPr>
        <b/>
        <sz val="10"/>
        <rFont val="Arial"/>
        <family val="2"/>
      </rPr>
      <t>98190 / 086</t>
    </r>
    <r>
      <rPr>
        <b/>
        <sz val="10"/>
        <color indexed="45"/>
        <rFont val="Arial"/>
        <family val="2"/>
      </rPr>
      <t>5</t>
    </r>
  </si>
  <si>
    <t xml:space="preserve">                           (z.B. bei für SFB- und GRK-Projekte, NW-Gruppen u.a.)</t>
  </si>
  <si>
    <r>
      <t xml:space="preserve">SET </t>
    </r>
    <r>
      <rPr>
        <b/>
        <sz val="14"/>
        <color indexed="9"/>
        <rFont val="Arial"/>
        <family val="2"/>
      </rPr>
      <t>61</t>
    </r>
    <r>
      <rPr>
        <b/>
        <sz val="14"/>
        <rFont val="Arial"/>
        <family val="2"/>
      </rPr>
      <t xml:space="preserve"> - Mono-Fak. / GK-Pauschale </t>
    </r>
    <r>
      <rPr>
        <b/>
        <u val="single"/>
        <sz val="14"/>
        <rFont val="Arial"/>
        <family val="2"/>
      </rPr>
      <t>außerhalb</t>
    </r>
    <r>
      <rPr>
        <b/>
        <sz val="14"/>
        <rFont val="Arial"/>
        <family val="2"/>
      </rPr>
      <t xml:space="preserve"> EU</t>
    </r>
  </si>
  <si>
    <r>
      <t xml:space="preserve">SET </t>
    </r>
    <r>
      <rPr>
        <b/>
        <sz val="14"/>
        <color indexed="12"/>
        <rFont val="Arial"/>
        <family val="2"/>
      </rPr>
      <t>64</t>
    </r>
    <r>
      <rPr>
        <b/>
        <sz val="14"/>
        <rFont val="Arial"/>
        <family val="2"/>
      </rPr>
      <t xml:space="preserve"> - Mono-Fak./ZI. / GK-Pausch. </t>
    </r>
    <r>
      <rPr>
        <b/>
        <u val="single"/>
        <sz val="14"/>
        <rFont val="Arial"/>
        <family val="2"/>
      </rPr>
      <t>außerh</t>
    </r>
    <r>
      <rPr>
        <b/>
        <sz val="14"/>
        <rFont val="Arial"/>
        <family val="2"/>
      </rPr>
      <t>.EU</t>
    </r>
  </si>
  <si>
    <r>
      <t xml:space="preserve">SET </t>
    </r>
    <r>
      <rPr>
        <b/>
        <sz val="14"/>
        <color indexed="9"/>
        <rFont val="Arial"/>
        <family val="2"/>
      </rPr>
      <t>62</t>
    </r>
    <r>
      <rPr>
        <b/>
        <sz val="14"/>
        <rFont val="Arial"/>
        <family val="2"/>
      </rPr>
      <t xml:space="preserve"> - Multi-Fak. / GK-Pauschale </t>
    </r>
    <r>
      <rPr>
        <b/>
        <u val="single"/>
        <sz val="14"/>
        <rFont val="Arial"/>
        <family val="2"/>
      </rPr>
      <t>außerhalb</t>
    </r>
    <r>
      <rPr>
        <b/>
        <sz val="14"/>
        <rFont val="Arial"/>
        <family val="2"/>
      </rPr>
      <t xml:space="preserve"> EU</t>
    </r>
  </si>
  <si>
    <r>
      <t xml:space="preserve">SET </t>
    </r>
    <r>
      <rPr>
        <b/>
        <sz val="14"/>
        <color indexed="12"/>
        <rFont val="Arial"/>
        <family val="2"/>
      </rPr>
      <t>63</t>
    </r>
    <r>
      <rPr>
        <b/>
        <sz val="14"/>
        <rFont val="Arial"/>
        <family val="2"/>
      </rPr>
      <t xml:space="preserve"> - Mono-Fak./ZI. / GK-Pausch. </t>
    </r>
    <r>
      <rPr>
        <b/>
        <u val="single"/>
        <sz val="14"/>
        <rFont val="Arial"/>
        <family val="2"/>
      </rPr>
      <t>außerh</t>
    </r>
    <r>
      <rPr>
        <b/>
        <sz val="14"/>
        <rFont val="Arial"/>
        <family val="2"/>
      </rPr>
      <t>. EU</t>
    </r>
  </si>
  <si>
    <r>
      <t xml:space="preserve">SET </t>
    </r>
    <r>
      <rPr>
        <b/>
        <sz val="14"/>
        <color indexed="12"/>
        <rFont val="Arial"/>
        <family val="2"/>
      </rPr>
      <t>44</t>
    </r>
    <r>
      <rPr>
        <b/>
        <sz val="14"/>
        <rFont val="Arial"/>
        <family val="2"/>
      </rPr>
      <t xml:space="preserve"> - Multi-Fak.  /  GK-Pauschale EU</t>
    </r>
  </si>
  <si>
    <r>
      <t xml:space="preserve">SET </t>
    </r>
    <r>
      <rPr>
        <b/>
        <sz val="14"/>
        <color indexed="12"/>
        <rFont val="Arial"/>
        <family val="2"/>
      </rPr>
      <t>43</t>
    </r>
    <r>
      <rPr>
        <b/>
        <sz val="14"/>
        <rFont val="Arial"/>
        <family val="2"/>
      </rPr>
      <t xml:space="preserve"> - Mono-Fak.  /  GK-Pauschale EU</t>
    </r>
  </si>
  <si>
    <r>
      <t xml:space="preserve">                 </t>
    </r>
    <r>
      <rPr>
        <b/>
        <u val="single"/>
        <sz val="14"/>
        <color indexed="10"/>
        <rFont val="Arial"/>
        <family val="2"/>
      </rPr>
      <t>abweichendes</t>
    </r>
    <r>
      <rPr>
        <b/>
        <sz val="14"/>
        <rFont val="Arial"/>
        <family val="2"/>
      </rPr>
      <t xml:space="preserve"> PP-Konto</t>
    </r>
  </si>
  <si>
    <r>
      <t xml:space="preserve">          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abweichendes</t>
    </r>
    <r>
      <rPr>
        <b/>
        <sz val="14"/>
        <rFont val="Arial"/>
        <family val="2"/>
      </rPr>
      <t xml:space="preserve"> PP-Konto</t>
    </r>
  </si>
  <si>
    <r>
      <t xml:space="preserve">SET </t>
    </r>
    <r>
      <rPr>
        <b/>
        <sz val="14"/>
        <color indexed="12"/>
        <rFont val="Arial"/>
        <family val="2"/>
      </rPr>
      <t>21</t>
    </r>
    <r>
      <rPr>
        <b/>
        <sz val="14"/>
        <rFont val="Arial"/>
        <family val="2"/>
      </rPr>
      <t xml:space="preserve"> - Mono-Fakultät / ZI.    /   BMBF-PP</t>
    </r>
  </si>
  <si>
    <r>
      <t xml:space="preserve">SET </t>
    </r>
    <r>
      <rPr>
        <b/>
        <sz val="14"/>
        <color indexed="12"/>
        <rFont val="Arial"/>
        <family val="2"/>
      </rPr>
      <t>23</t>
    </r>
    <r>
      <rPr>
        <b/>
        <sz val="14"/>
        <rFont val="Arial"/>
        <family val="2"/>
      </rPr>
      <t xml:space="preserve"> - Mono-Fak./ ZI. / </t>
    </r>
    <r>
      <rPr>
        <b/>
        <u val="single"/>
        <sz val="14"/>
        <color indexed="10"/>
        <rFont val="Arial"/>
        <family val="2"/>
      </rPr>
      <t>abweichendes</t>
    </r>
    <r>
      <rPr>
        <b/>
        <sz val="14"/>
        <rFont val="Arial"/>
        <family val="2"/>
      </rPr>
      <t xml:space="preserve"> PP-Konto</t>
    </r>
  </si>
  <si>
    <r>
      <t xml:space="preserve">SET </t>
    </r>
    <r>
      <rPr>
        <b/>
        <sz val="14"/>
        <color indexed="12"/>
        <rFont val="Arial"/>
        <family val="2"/>
      </rPr>
      <t>22</t>
    </r>
    <r>
      <rPr>
        <b/>
        <sz val="14"/>
        <rFont val="Arial"/>
        <family val="2"/>
      </rPr>
      <t xml:space="preserve"> - Multi-Fakultät   /   BMBF-PP</t>
    </r>
  </si>
  <si>
    <r>
      <t xml:space="preserve">SET </t>
    </r>
    <r>
      <rPr>
        <b/>
        <sz val="14"/>
        <color indexed="12"/>
        <rFont val="Arial"/>
        <family val="2"/>
      </rPr>
      <t>24</t>
    </r>
    <r>
      <rPr>
        <b/>
        <sz val="14"/>
        <rFont val="Arial"/>
        <family val="2"/>
      </rPr>
      <t xml:space="preserve"> - Multi-Fakultät / </t>
    </r>
    <r>
      <rPr>
        <b/>
        <u val="single"/>
        <sz val="14"/>
        <color indexed="10"/>
        <rFont val="Arial"/>
        <family val="2"/>
      </rPr>
      <t>abweichendes</t>
    </r>
    <r>
      <rPr>
        <b/>
        <sz val="14"/>
        <rFont val="Arial"/>
        <family val="2"/>
      </rPr>
      <t xml:space="preserve"> PP-Konto</t>
    </r>
  </si>
  <si>
    <r>
      <t xml:space="preserve">SET </t>
    </r>
    <r>
      <rPr>
        <b/>
        <sz val="14"/>
        <color indexed="12"/>
        <rFont val="Arial"/>
        <family val="2"/>
      </rPr>
      <t>25</t>
    </r>
    <r>
      <rPr>
        <b/>
        <sz val="14"/>
        <rFont val="Arial"/>
        <family val="2"/>
      </rPr>
      <t xml:space="preserve"> - Zentraleinrichtungen /  BMBF-PP</t>
    </r>
  </si>
  <si>
    <r>
      <t xml:space="preserve">SET </t>
    </r>
    <r>
      <rPr>
        <b/>
        <sz val="14"/>
        <color indexed="12"/>
        <rFont val="Arial"/>
        <family val="2"/>
      </rPr>
      <t>26</t>
    </r>
    <r>
      <rPr>
        <b/>
        <sz val="14"/>
        <rFont val="Arial"/>
        <family val="2"/>
      </rPr>
      <t xml:space="preserve"> - Interdiszipl. Zentren  /  BMBF-PP</t>
    </r>
  </si>
  <si>
    <t>Overheadsatz in  %</t>
  </si>
  <si>
    <r>
      <rPr>
        <b/>
        <sz val="11"/>
        <color indexed="10"/>
        <rFont val="Courier New"/>
        <family val="3"/>
      </rPr>
      <t>0250</t>
    </r>
    <r>
      <rPr>
        <b/>
        <sz val="11"/>
        <rFont val="Courier New"/>
        <family val="3"/>
      </rPr>
      <t>0000</t>
    </r>
    <r>
      <rPr>
        <b/>
        <sz val="11"/>
        <color indexed="12"/>
        <rFont val="Courier New"/>
        <family val="3"/>
      </rPr>
      <t>99</t>
    </r>
  </si>
  <si>
    <t>Fak. (17 %)</t>
  </si>
  <si>
    <t>PL    (17 %)</t>
  </si>
  <si>
    <t>34 %</t>
  </si>
  <si>
    <r>
      <t xml:space="preserve">zentral (36 %) </t>
    </r>
    <r>
      <rPr>
        <sz val="10"/>
        <color indexed="10"/>
        <rFont val="Arial"/>
        <family val="2"/>
      </rPr>
      <t>*)</t>
    </r>
  </si>
  <si>
    <r>
      <t>Bau;</t>
    </r>
    <r>
      <rPr>
        <sz val="10"/>
        <rFont val="Arial"/>
        <family val="2"/>
      </rPr>
      <t xml:space="preserve"> TA (30 %)  </t>
    </r>
  </si>
  <si>
    <t>66 %</t>
  </si>
  <si>
    <r>
      <rPr>
        <sz val="10"/>
        <color indexed="10"/>
        <rFont val="Arial"/>
        <family val="2"/>
      </rPr>
      <t>abweichendes</t>
    </r>
    <r>
      <rPr>
        <sz val="10"/>
        <rFont val="Arial"/>
        <family val="2"/>
      </rPr>
      <t xml:space="preserve"> PP-Konto</t>
    </r>
  </si>
  <si>
    <t>(bei Cluster, Graduate Schools etc.)</t>
  </si>
  <si>
    <r>
      <t xml:space="preserve">SET </t>
    </r>
    <r>
      <rPr>
        <b/>
        <sz val="14"/>
        <color indexed="12"/>
        <rFont val="Arial"/>
        <family val="2"/>
      </rPr>
      <t>14</t>
    </r>
    <r>
      <rPr>
        <b/>
        <sz val="14"/>
        <rFont val="Arial"/>
        <family val="2"/>
      </rPr>
      <t xml:space="preserve"> - Multi-Fak. - ExIni-PP </t>
    </r>
    <r>
      <rPr>
        <b/>
        <sz val="14"/>
        <color indexed="10"/>
        <rFont val="Arial"/>
        <family val="2"/>
      </rPr>
      <t>1+2 Säule</t>
    </r>
    <r>
      <rPr>
        <b/>
        <sz val="14"/>
        <rFont val="Arial"/>
        <family val="2"/>
      </rPr>
      <t xml:space="preserve">   /   DFG-PP</t>
    </r>
  </si>
  <si>
    <r>
      <t xml:space="preserve">SET </t>
    </r>
    <r>
      <rPr>
        <b/>
        <sz val="14"/>
        <color indexed="12"/>
        <rFont val="Arial"/>
        <family val="2"/>
      </rPr>
      <t>19</t>
    </r>
    <r>
      <rPr>
        <b/>
        <sz val="14"/>
        <rFont val="Arial"/>
        <family val="2"/>
      </rPr>
      <t xml:space="preserve"> - </t>
    </r>
    <r>
      <rPr>
        <b/>
        <sz val="14"/>
        <color indexed="10"/>
        <rFont val="Arial"/>
        <family val="2"/>
      </rPr>
      <t>Zentr. bei P.</t>
    </r>
    <r>
      <rPr>
        <b/>
        <sz val="14"/>
        <rFont val="Arial"/>
        <family val="2"/>
      </rPr>
      <t xml:space="preserve">  /  ExIni-PP  </t>
    </r>
    <r>
      <rPr>
        <b/>
        <sz val="14"/>
        <color indexed="10"/>
        <rFont val="Arial"/>
        <family val="2"/>
      </rPr>
      <t xml:space="preserve">3. </t>
    </r>
    <r>
      <rPr>
        <b/>
        <sz val="14"/>
        <rFont val="Arial"/>
        <family val="2"/>
      </rPr>
      <t>Säule</t>
    </r>
  </si>
  <si>
    <r>
      <t>01900000</t>
    </r>
    <r>
      <rPr>
        <b/>
        <sz val="11"/>
        <color indexed="12"/>
        <rFont val="Courier New"/>
        <family val="3"/>
      </rPr>
      <t>99</t>
    </r>
  </si>
  <si>
    <t>dezentral  (0 %)</t>
  </si>
  <si>
    <t>-</t>
  </si>
  <si>
    <r>
      <t xml:space="preserve">zentral  (100 %)  </t>
    </r>
    <r>
      <rPr>
        <b/>
        <sz val="10"/>
        <color indexed="10"/>
        <rFont val="Arial"/>
        <family val="2"/>
      </rPr>
      <t>*)</t>
    </r>
  </si>
  <si>
    <r>
      <rPr>
        <b/>
        <sz val="10"/>
        <color indexed="10"/>
        <rFont val="Arial"/>
        <family val="2"/>
      </rPr>
      <t>*)</t>
    </r>
    <r>
      <rPr>
        <sz val="10"/>
        <rFont val="Arial"/>
        <family val="2"/>
      </rPr>
      <t xml:space="preserve"> hier </t>
    </r>
    <r>
      <rPr>
        <u val="single"/>
        <sz val="10"/>
        <color indexed="10"/>
        <rFont val="Arial"/>
        <family val="2"/>
      </rPr>
      <t>kein</t>
    </r>
    <r>
      <rPr>
        <sz val="10"/>
        <rFont val="Arial"/>
        <family val="2"/>
      </rPr>
      <t xml:space="preserve"> anteiliger Abzug (1,6%) für Zuführung zum Risikofonds</t>
    </r>
  </si>
  <si>
    <t xml:space="preserve">     In dem Fall ist auch auf der Annahme-/Auszahlungs-AO bei "abweichender Overhead-Anteil" 100% anzugeben.</t>
  </si>
  <si>
    <r>
      <t>&lt;-- Wenn der Geldbetrag "</t>
    </r>
    <r>
      <rPr>
        <b/>
        <sz val="10"/>
        <color indexed="12"/>
        <rFont val="Arial"/>
        <family val="2"/>
      </rPr>
      <t>reine</t>
    </r>
    <r>
      <rPr>
        <sz val="10"/>
        <rFont val="Arial"/>
        <family val="0"/>
      </rPr>
      <t xml:space="preserve">" Overheadmittel sind, bitte </t>
    </r>
    <r>
      <rPr>
        <b/>
        <sz val="10"/>
        <color indexed="12"/>
        <rFont val="Arial"/>
        <family val="2"/>
      </rPr>
      <t>100 (%)</t>
    </r>
    <r>
      <rPr>
        <sz val="10"/>
        <rFont val="Arial"/>
        <family val="0"/>
      </rPr>
      <t xml:space="preserve"> angeben.</t>
    </r>
  </si>
  <si>
    <r>
      <t>&lt;-- Wenn der Geldbetrag "</t>
    </r>
    <r>
      <rPr>
        <b/>
        <sz val="10"/>
        <color indexed="12"/>
        <rFont val="Arial"/>
        <family val="2"/>
      </rPr>
      <t>reine</t>
    </r>
    <r>
      <rPr>
        <sz val="10"/>
        <rFont val="Arial"/>
        <family val="0"/>
      </rPr>
      <t xml:space="preserve">" Overheadmittel sind, bitte </t>
    </r>
    <r>
      <rPr>
        <b/>
        <sz val="10"/>
        <color indexed="12"/>
        <rFont val="Arial"/>
        <family val="2"/>
      </rPr>
      <t>100 (%)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0"/>
      </rPr>
      <t>angeben.</t>
    </r>
  </si>
  <si>
    <r>
      <t>&lt;-- Wenn der Geldbetrag "</t>
    </r>
    <r>
      <rPr>
        <b/>
        <sz val="10"/>
        <color indexed="12"/>
        <rFont val="Arial"/>
        <family val="2"/>
      </rPr>
      <t>reine</t>
    </r>
    <r>
      <rPr>
        <sz val="10"/>
        <rFont val="Arial"/>
        <family val="0"/>
      </rPr>
      <t xml:space="preserve">" Overheadmittel sind, bitte </t>
    </r>
    <r>
      <rPr>
        <b/>
        <sz val="10"/>
        <color indexed="12"/>
        <rFont val="Arial"/>
        <family val="2"/>
      </rPr>
      <t xml:space="preserve">100 (%) </t>
    </r>
    <r>
      <rPr>
        <sz val="10"/>
        <rFont val="Arial"/>
        <family val="0"/>
      </rPr>
      <t>angeben.</t>
    </r>
  </si>
  <si>
    <r>
      <t>&lt;-- Wenn der Geldbetrag "</t>
    </r>
    <r>
      <rPr>
        <b/>
        <sz val="10"/>
        <color indexed="12"/>
        <rFont val="Arial"/>
        <family val="2"/>
      </rPr>
      <t>reine</t>
    </r>
    <r>
      <rPr>
        <sz val="10"/>
        <rFont val="Arial"/>
        <family val="0"/>
      </rPr>
      <t>" Overheadmittel sind, bitte</t>
    </r>
    <r>
      <rPr>
        <b/>
        <sz val="10"/>
        <color indexed="12"/>
        <rFont val="Arial"/>
        <family val="2"/>
      </rPr>
      <t xml:space="preserve"> 100 (%)</t>
    </r>
    <r>
      <rPr>
        <sz val="10"/>
        <rFont val="Arial"/>
        <family val="0"/>
      </rPr>
      <t xml:space="preserve"> angeben.</t>
    </r>
  </si>
  <si>
    <r>
      <t>Bei Projekt-Nr. mit führender '</t>
    </r>
    <r>
      <rPr>
        <b/>
        <sz val="10"/>
        <color indexed="55"/>
        <rFont val="Arial"/>
        <family val="2"/>
      </rPr>
      <t>0</t>
    </r>
    <r>
      <rPr>
        <sz val="10"/>
        <color indexed="55"/>
        <rFont val="Arial"/>
        <family val="2"/>
      </rPr>
      <t xml:space="preserve">' bitte Proj.-Nr. als </t>
    </r>
    <r>
      <rPr>
        <i/>
        <u val="single"/>
        <sz val="10"/>
        <color indexed="55"/>
        <rFont val="Arial"/>
        <family val="2"/>
      </rPr>
      <t>Text</t>
    </r>
    <r>
      <rPr>
        <sz val="10"/>
        <color indexed="55"/>
        <rFont val="Arial"/>
        <family val="2"/>
      </rPr>
      <t xml:space="preserve"> - also mit vorangestelltem Hochkomma eintragen !</t>
    </r>
  </si>
  <si>
    <r>
      <t>Bei Projekt-Nr. mit führender '</t>
    </r>
    <r>
      <rPr>
        <b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' bitte Proj.-Nr. als </t>
    </r>
    <r>
      <rPr>
        <i/>
        <u val="single"/>
        <sz val="10"/>
        <color indexed="8"/>
        <rFont val="Arial"/>
        <family val="2"/>
      </rPr>
      <t>Text</t>
    </r>
    <r>
      <rPr>
        <sz val="10"/>
        <color indexed="8"/>
        <rFont val="Arial"/>
        <family val="2"/>
      </rPr>
      <t xml:space="preserve"> - also mit vorangestelltem Hochkomma eintragen !</t>
    </r>
  </si>
  <si>
    <r>
      <t xml:space="preserve">zentral (25,09 %) </t>
    </r>
    <r>
      <rPr>
        <sz val="10"/>
        <color indexed="10"/>
        <rFont val="Arial"/>
        <family val="2"/>
      </rPr>
      <t>*)</t>
    </r>
  </si>
  <si>
    <r>
      <t xml:space="preserve">IRI-/Fak-/PL-PP </t>
    </r>
    <r>
      <rPr>
        <b/>
        <sz val="10"/>
        <rFont val="Arial"/>
        <family val="2"/>
      </rPr>
      <t>(73,31 %</t>
    </r>
    <r>
      <rPr>
        <sz val="10"/>
        <rFont val="Arial"/>
        <family val="0"/>
      </rPr>
      <t xml:space="preserve">)  </t>
    </r>
    <r>
      <rPr>
        <b/>
        <vertAlign val="superscript"/>
        <sz val="10"/>
        <color indexed="10"/>
        <rFont val="Arial"/>
        <family val="2"/>
      </rPr>
      <t>1)</t>
    </r>
  </si>
  <si>
    <r>
      <rPr>
        <b/>
        <vertAlign val="superscript"/>
        <sz val="10"/>
        <color indexed="10"/>
        <rFont val="Arial"/>
        <family val="2"/>
      </rPr>
      <t>1)</t>
    </r>
    <r>
      <rPr>
        <sz val="10"/>
        <rFont val="Arial"/>
        <family val="2"/>
      </rPr>
      <t xml:space="preserve"> PP für IRI, Fak.-Anteil und Projektleiteranteil wird zunächst dem IRI zugeführt. Weitere Aufteilung erfolgt dann händisch durch das IRI.</t>
    </r>
  </si>
  <si>
    <r>
      <t xml:space="preserve">SET </t>
    </r>
    <r>
      <rPr>
        <b/>
        <sz val="14"/>
        <color indexed="12"/>
        <rFont val="Arial"/>
        <family val="2"/>
      </rPr>
      <t>17</t>
    </r>
    <r>
      <rPr>
        <b/>
        <sz val="14"/>
        <rFont val="Arial"/>
        <family val="2"/>
      </rPr>
      <t xml:space="preserve"> - IRI - Zielvereinbarungen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</si>
</sst>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.00_ ;[Red]\-#,##0.00\ "/>
    <numFmt numFmtId="167" formatCode="0.000"/>
    <numFmt numFmtId="168" formatCode="#,##0.000_ ;[Red]\-#,##0.000\ "/>
    <numFmt numFmtId="169" formatCode="#,##0.000"/>
    <numFmt numFmtId="170" formatCode="######\ ####"/>
    <numFmt numFmtId="171" formatCode="0#####\ ####"/>
    <numFmt numFmtId="172" formatCode="#,##0.00_ ;\-#,##0.00\ "/>
    <numFmt numFmtId="173" formatCode="0.00_ ;[Red]\-0.00\ 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9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1"/>
      <name val="Courier New"/>
      <family val="3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1"/>
      <color indexed="12"/>
      <name val="Courier New"/>
      <family val="3"/>
    </font>
    <font>
      <b/>
      <sz val="11"/>
      <color indexed="10"/>
      <name val="Courier New"/>
      <family val="3"/>
    </font>
    <font>
      <b/>
      <sz val="14"/>
      <color indexed="12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10"/>
      <color indexed="45"/>
      <name val="Arial"/>
      <family val="2"/>
    </font>
    <font>
      <b/>
      <u val="single"/>
      <sz val="14"/>
      <name val="Arial"/>
      <family val="2"/>
    </font>
    <font>
      <u val="single"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i/>
      <u val="single"/>
      <sz val="10"/>
      <color indexed="5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vertAlign val="superscript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b/>
      <sz val="16"/>
      <color indexed="8"/>
      <name val="Arial"/>
      <family val="0"/>
    </font>
    <font>
      <b/>
      <u val="single"/>
      <sz val="10"/>
      <color indexed="12"/>
      <name val="Arial"/>
      <family val="0"/>
    </font>
    <font>
      <u val="single"/>
      <sz val="10"/>
      <color indexed="8"/>
      <name val="Arial"/>
      <family val="0"/>
    </font>
    <font>
      <sz val="16"/>
      <color indexed="8"/>
      <name val="Arial"/>
      <family val="0"/>
    </font>
    <font>
      <b/>
      <sz val="12"/>
      <color indexed="12"/>
      <name val="Arial"/>
      <family val="0"/>
    </font>
    <font>
      <sz val="12"/>
      <color indexed="8"/>
      <name val="Arial"/>
      <family val="0"/>
    </font>
    <font>
      <b/>
      <sz val="11"/>
      <color indexed="10"/>
      <name val="Calibri"/>
      <family val="0"/>
    </font>
    <font>
      <b/>
      <sz val="14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24"/>
      <color indexed="8"/>
      <name val="Arial"/>
      <family val="0"/>
    </font>
    <font>
      <b/>
      <sz val="14"/>
      <color indexed="60"/>
      <name val="Arial"/>
      <family val="0"/>
    </font>
    <font>
      <b/>
      <sz val="8"/>
      <color indexed="8"/>
      <name val="Arial"/>
      <family val="0"/>
    </font>
    <font>
      <b/>
      <sz val="8"/>
      <color indexed="12"/>
      <name val="Arial"/>
      <family val="0"/>
    </font>
    <font>
      <sz val="80"/>
      <color indexed="8"/>
      <name val="Arial"/>
      <family val="0"/>
    </font>
    <font>
      <b/>
      <sz val="10.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sz val="10"/>
      <color theme="0" tint="-0.24997000396251678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6" borderId="2" applyNumberFormat="0" applyAlignment="0" applyProtection="0"/>
    <xf numFmtId="0" fontId="7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4" fillId="27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32" borderId="9" applyNumberFormat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6" fontId="0" fillId="0" borderId="10" xfId="0" applyNumberFormat="1" applyBorder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12" fillId="34" borderId="0" xfId="0" applyFont="1" applyFill="1" applyAlignment="1" applyProtection="1">
      <alignment horizontal="centerContinuous" vertical="top"/>
      <protection/>
    </xf>
    <xf numFmtId="0" fontId="21" fillId="34" borderId="0" xfId="0" applyFont="1" applyFill="1" applyAlignment="1" applyProtection="1">
      <alignment horizontal="centerContinuous" vertical="top"/>
      <protection/>
    </xf>
    <xf numFmtId="0" fontId="12" fillId="34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0" fontId="2" fillId="0" borderId="11" xfId="0" applyFont="1" applyBorder="1" applyAlignment="1" applyProtection="1" quotePrefix="1">
      <alignment horizontal="center" vertical="center"/>
      <protection/>
    </xf>
    <xf numFmtId="0" fontId="0" fillId="0" borderId="11" xfId="0" applyFont="1" applyBorder="1" applyAlignment="1" applyProtection="1" quotePrefix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166" fontId="2" fillId="0" borderId="11" xfId="0" applyNumberFormat="1" applyFont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/>
      <protection/>
    </xf>
    <xf numFmtId="166" fontId="0" fillId="0" borderId="0" xfId="0" applyNumberForma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/>
      <protection/>
    </xf>
    <xf numFmtId="166" fontId="0" fillId="0" borderId="10" xfId="0" applyNumberFormat="1" applyBorder="1" applyAlignment="1" applyProtection="1">
      <alignment/>
      <protection/>
    </xf>
    <xf numFmtId="0" fontId="3" fillId="35" borderId="0" xfId="0" applyFont="1" applyFill="1" applyAlignment="1" applyProtection="1">
      <alignment vertical="center"/>
      <protection/>
    </xf>
    <xf numFmtId="0" fontId="3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" fillId="35" borderId="0" xfId="0" applyFont="1" applyFill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166" fontId="0" fillId="0" borderId="0" xfId="0" applyNumberFormat="1" applyAlignment="1" applyProtection="1">
      <alignment horizontal="right"/>
      <protection/>
    </xf>
    <xf numFmtId="166" fontId="0" fillId="0" borderId="10" xfId="0" applyNumberFormat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vertical="center"/>
      <protection/>
    </xf>
    <xf numFmtId="0" fontId="3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2" fillId="36" borderId="0" xfId="0" applyFont="1" applyFill="1" applyAlignment="1" applyProtection="1">
      <alignment vertical="center"/>
      <protection/>
    </xf>
    <xf numFmtId="0" fontId="3" fillId="37" borderId="0" xfId="0" applyFont="1" applyFill="1" applyAlignment="1" applyProtection="1">
      <alignment vertical="center"/>
      <protection/>
    </xf>
    <xf numFmtId="0" fontId="3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2" fillId="37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166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/>
      <protection/>
    </xf>
    <xf numFmtId="0" fontId="5" fillId="35" borderId="0" xfId="0" applyFont="1" applyFill="1" applyAlignment="1" applyProtection="1" quotePrefix="1">
      <alignment horizontal="right"/>
      <protection/>
    </xf>
    <xf numFmtId="0" fontId="5" fillId="0" borderId="0" xfId="0" applyFont="1" applyAlignment="1" applyProtection="1" quotePrefix="1">
      <alignment horizontal="right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 quotePrefix="1">
      <alignment/>
      <protection/>
    </xf>
    <xf numFmtId="0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 quotePrefix="1">
      <alignment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NumberFormat="1" applyFont="1" applyBorder="1" applyAlignment="1" applyProtection="1">
      <alignment horizontal="right"/>
      <protection/>
    </xf>
    <xf numFmtId="9" fontId="0" fillId="0" borderId="0" xfId="0" applyNumberFormat="1" applyAlignment="1" applyProtection="1" quotePrefix="1">
      <alignment horizontal="right"/>
      <protection/>
    </xf>
    <xf numFmtId="0" fontId="22" fillId="0" borderId="11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35" borderId="0" xfId="0" applyNumberFormat="1" applyFont="1" applyFill="1" applyAlignment="1" applyProtection="1" quotePrefix="1">
      <alignment horizontal="right"/>
      <protection/>
    </xf>
    <xf numFmtId="0" fontId="5" fillId="0" borderId="0" xfId="0" applyNumberFormat="1" applyFont="1" applyAlignment="1" applyProtection="1" quotePrefix="1">
      <alignment horizontal="right"/>
      <protection/>
    </xf>
    <xf numFmtId="0" fontId="2" fillId="35" borderId="0" xfId="0" applyFont="1" applyFill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38" borderId="0" xfId="0" applyFont="1" applyFill="1" applyAlignment="1" applyProtection="1" quotePrefix="1">
      <alignment horizontal="right"/>
      <protection/>
    </xf>
    <xf numFmtId="9" fontId="0" fillId="0" borderId="0" xfId="0" applyNumberFormat="1" applyFont="1" applyAlignment="1" applyProtection="1" quotePrefix="1">
      <alignment horizontal="right"/>
      <protection/>
    </xf>
    <xf numFmtId="0" fontId="5" fillId="0" borderId="10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 quotePrefix="1">
      <alignment/>
      <protection/>
    </xf>
    <xf numFmtId="0" fontId="3" fillId="39" borderId="0" xfId="53" applyFont="1" applyFill="1" applyAlignment="1" applyProtection="1">
      <alignment vertical="center"/>
      <protection/>
    </xf>
    <xf numFmtId="0" fontId="13" fillId="39" borderId="0" xfId="53" applyFont="1" applyFill="1" applyProtection="1">
      <alignment/>
      <protection/>
    </xf>
    <xf numFmtId="0" fontId="14" fillId="0" borderId="0" xfId="53" applyFont="1" applyProtection="1">
      <alignment/>
      <protection/>
    </xf>
    <xf numFmtId="0" fontId="2" fillId="39" borderId="0" xfId="53" applyFont="1" applyFill="1" applyAlignment="1" applyProtection="1">
      <alignment vertical="center"/>
      <protection/>
    </xf>
    <xf numFmtId="0" fontId="2" fillId="39" borderId="0" xfId="53" applyFont="1" applyFill="1" applyProtection="1">
      <alignment/>
      <protection/>
    </xf>
    <xf numFmtId="0" fontId="3" fillId="40" borderId="0" xfId="53" applyFont="1" applyFill="1" applyAlignment="1" applyProtection="1">
      <alignment vertical="center"/>
      <protection/>
    </xf>
    <xf numFmtId="0" fontId="13" fillId="40" borderId="0" xfId="53" applyFont="1" applyFill="1" applyProtection="1">
      <alignment/>
      <protection/>
    </xf>
    <xf numFmtId="0" fontId="2" fillId="40" borderId="0" xfId="53" applyFont="1" applyFill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166" fontId="23" fillId="0" borderId="0" xfId="0" applyNumberFormat="1" applyFont="1" applyAlignment="1" applyProtection="1">
      <alignment/>
      <protection/>
    </xf>
    <xf numFmtId="173" fontId="2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66" fontId="2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0" fontId="88" fillId="0" borderId="0" xfId="0" applyFont="1" applyAlignment="1" applyProtection="1" quotePrefix="1">
      <alignment/>
      <protection/>
    </xf>
    <xf numFmtId="0" fontId="89" fillId="0" borderId="0" xfId="0" applyFont="1" applyAlignment="1" applyProtection="1">
      <alignment/>
      <protection/>
    </xf>
    <xf numFmtId="0" fontId="90" fillId="0" borderId="0" xfId="0" applyFont="1" applyAlignment="1" applyProtection="1">
      <alignment/>
      <protection/>
    </xf>
    <xf numFmtId="49" fontId="88" fillId="0" borderId="0" xfId="0" applyNumberFormat="1" applyFont="1" applyAlignment="1" applyProtection="1" quotePrefix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2" fillId="0" borderId="11" xfId="0" applyNumberFormat="1" applyFont="1" applyBorder="1" applyAlignment="1" applyProtection="1">
      <alignment horizontal="right" vertical="center"/>
      <protection locked="0"/>
    </xf>
    <xf numFmtId="49" fontId="5" fillId="0" borderId="10" xfId="0" applyNumberFormat="1" applyFont="1" applyBorder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right"/>
      <protection locked="0"/>
    </xf>
    <xf numFmtId="0" fontId="2" fillId="41" borderId="0" xfId="53" applyFont="1" applyFill="1" applyAlignment="1" applyProtection="1">
      <alignment vertical="center"/>
      <protection/>
    </xf>
    <xf numFmtId="0" fontId="3" fillId="42" borderId="0" xfId="0" applyFont="1" applyFill="1" applyAlignment="1" applyProtection="1">
      <alignment/>
      <protection/>
    </xf>
    <xf numFmtId="0" fontId="0" fillId="42" borderId="0" xfId="0" applyFill="1" applyAlignment="1" applyProtection="1">
      <alignment/>
      <protection/>
    </xf>
    <xf numFmtId="0" fontId="2" fillId="42" borderId="0" xfId="0" applyFont="1" applyFill="1" applyAlignment="1" applyProtection="1">
      <alignment vertical="center"/>
      <protection/>
    </xf>
    <xf numFmtId="0" fontId="2" fillId="42" borderId="0" xfId="0" applyFont="1" applyFill="1" applyAlignment="1" applyProtection="1">
      <alignment horizontal="left" vertical="center"/>
      <protection/>
    </xf>
    <xf numFmtId="0" fontId="0" fillId="42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ET 01'!A1" /><Relationship Id="rId2" Type="http://schemas.openxmlformats.org/officeDocument/2006/relationships/hyperlink" Target="#'SET 02'!A1" /><Relationship Id="rId3" Type="http://schemas.openxmlformats.org/officeDocument/2006/relationships/hyperlink" Target="#'SET 05'!A1" /><Relationship Id="rId4" Type="http://schemas.openxmlformats.org/officeDocument/2006/relationships/hyperlink" Target="#'SET 06'!Druckbereich" /><Relationship Id="rId5" Type="http://schemas.openxmlformats.org/officeDocument/2006/relationships/hyperlink" Target="#'SET 21'!A1" /><Relationship Id="rId6" Type="http://schemas.openxmlformats.org/officeDocument/2006/relationships/hyperlink" Target="#'SET 22'!A1" /><Relationship Id="rId7" Type="http://schemas.openxmlformats.org/officeDocument/2006/relationships/hyperlink" Target="#'SET 25'!A1" /><Relationship Id="rId8" Type="http://schemas.openxmlformats.org/officeDocument/2006/relationships/hyperlink" Target="#'SET 26'!A1" /><Relationship Id="rId9" Type="http://schemas.openxmlformats.org/officeDocument/2006/relationships/hyperlink" Target="#'SET 14'!A1" /><Relationship Id="rId10" Type="http://schemas.openxmlformats.org/officeDocument/2006/relationships/hyperlink" Target="#'SET 19'!A1" /><Relationship Id="rId11" Type="http://schemas.openxmlformats.org/officeDocument/2006/relationships/hyperlink" Target="#'SET 41'!A1" /><Relationship Id="rId12" Type="http://schemas.openxmlformats.org/officeDocument/2006/relationships/hyperlink" Target="#'SET 42'!A1" /><Relationship Id="rId13" Type="http://schemas.openxmlformats.org/officeDocument/2006/relationships/hyperlink" Target="#'SET 61'!A1" /><Relationship Id="rId14" Type="http://schemas.openxmlformats.org/officeDocument/2006/relationships/hyperlink" Target="#'SET 62'!A1" /><Relationship Id="rId15" Type="http://schemas.openxmlformats.org/officeDocument/2006/relationships/hyperlink" Target="#'SET 17'!Druckbereich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85725</xdr:rowOff>
    </xdr:from>
    <xdr:to>
      <xdr:col>8</xdr:col>
      <xdr:colOff>95250</xdr:colOff>
      <xdr:row>49</xdr:row>
      <xdr:rowOff>38100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9525" y="733425"/>
          <a:ext cx="6181725" cy="72771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unten das Tabellenblatt für das entsprechende Overhead-SET wählen, dann dort eintragen ...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Projekt-Nr.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Geldeingangsbetrag  bzw. Betrag der Rücküberweisung aus dem Einnahmetitel (2xxxx)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Overheadsatz, wie in den Projektstammdaten hinterlegt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Hinweis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die SET's mit abweichendem PP-Konto sind die entsprechenden korrespondierenden SET's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ohne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abweichendem PP-Konto zu verwenden, da die Berechnungsgrundlagen identisch sind.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(Bsp.: für Berechnung nach SET 04 ist das Tabellenblatt für SET 02 zu verwenden)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Mono-Fakultät / ZI  /      DFG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bzw.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03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bei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abweichendem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OVH-Konto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Multi- Fakultät  /            DFG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bzw.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04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bei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abweichendem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OVH-Konto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05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Zentraleinrichtungen /  DFG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06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Interdiszipl. Zentren  /   DFG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Mono-Fakultät / ZI  /     BMBF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bzw.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23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bei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abweichendem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OVH-Konto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Multi- Fakultät  /           BMBF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bzw.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24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abweichendem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OVH-Konto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25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Zentraleinrichtungen / BMBF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26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Interdiszipl. Zentren  /  BMBF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Multi-Fak.      /  ExIni-PP   1+2. Säule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Zentr. bei P.  /  ExIni-PP   3. Säule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Mono-Fakultät / GK-Pauschale EU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bzw.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43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bei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abweichendem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OVH-Konto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Multi- Fakultät / GK-Pauschale EU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bzw.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44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abweichendem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OVH-Konto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61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Mono-Fakultät / GK-Pauschale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außerh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EU    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63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bei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abweich.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OVH-Konto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62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Multi- Fakultät / GK-Pauschale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außerh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EU    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64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abweich.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OVH-Konto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PP-Verteilung nach IRI-Zielvereinbarung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8</xdr:col>
      <xdr:colOff>95250</xdr:colOff>
      <xdr:row>5</xdr:row>
      <xdr:rowOff>114300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9525" y="9525"/>
          <a:ext cx="6181725" cy="91440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Berechnung Programmpauschale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(</a:t>
          </a: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Overhead-Rechner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Stand: 02/2020</a:t>
          </a:r>
        </a:p>
      </xdr:txBody>
    </xdr:sp>
    <xdr:clientData/>
  </xdr:twoCellAnchor>
  <xdr:twoCellAnchor>
    <xdr:from>
      <xdr:col>8</xdr:col>
      <xdr:colOff>152400</xdr:colOff>
      <xdr:row>16</xdr:row>
      <xdr:rowOff>66675</xdr:rowOff>
    </xdr:from>
    <xdr:to>
      <xdr:col>9</xdr:col>
      <xdr:colOff>409575</xdr:colOff>
      <xdr:row>17</xdr:row>
      <xdr:rowOff>76200</xdr:rowOff>
    </xdr:to>
    <xdr:sp>
      <xdr:nvSpPr>
        <xdr:cNvPr id="3" name="Abgerundetes Rechteck 3">
          <a:hlinkClick r:id="rId1"/>
        </xdr:cNvPr>
        <xdr:cNvSpPr>
          <a:spLocks/>
        </xdr:cNvSpPr>
      </xdr:nvSpPr>
      <xdr:spPr>
        <a:xfrm>
          <a:off x="6248400" y="2695575"/>
          <a:ext cx="1019175" cy="171450"/>
        </a:xfrm>
        <a:prstGeom prst="roundRect">
          <a:avLst/>
        </a:prstGeom>
        <a:solidFill>
          <a:srgbClr val="92D05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Öffnen 01 / 03</a:t>
          </a:r>
        </a:p>
      </xdr:txBody>
    </xdr:sp>
    <xdr:clientData/>
  </xdr:twoCellAnchor>
  <xdr:twoCellAnchor>
    <xdr:from>
      <xdr:col>8</xdr:col>
      <xdr:colOff>152400</xdr:colOff>
      <xdr:row>17</xdr:row>
      <xdr:rowOff>123825</xdr:rowOff>
    </xdr:from>
    <xdr:to>
      <xdr:col>9</xdr:col>
      <xdr:colOff>409575</xdr:colOff>
      <xdr:row>18</xdr:row>
      <xdr:rowOff>133350</xdr:rowOff>
    </xdr:to>
    <xdr:sp>
      <xdr:nvSpPr>
        <xdr:cNvPr id="4" name="Abgerundetes Rechteck 4">
          <a:hlinkClick r:id="rId2"/>
        </xdr:cNvPr>
        <xdr:cNvSpPr>
          <a:spLocks/>
        </xdr:cNvSpPr>
      </xdr:nvSpPr>
      <xdr:spPr>
        <a:xfrm>
          <a:off x="6248400" y="2914650"/>
          <a:ext cx="1019175" cy="171450"/>
        </a:xfrm>
        <a:prstGeom prst="roundRect">
          <a:avLst/>
        </a:prstGeom>
        <a:solidFill>
          <a:srgbClr val="92D05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Öffnen 02 / 04</a:t>
          </a:r>
        </a:p>
      </xdr:txBody>
    </xdr:sp>
    <xdr:clientData/>
  </xdr:twoCellAnchor>
  <xdr:twoCellAnchor>
    <xdr:from>
      <xdr:col>8</xdr:col>
      <xdr:colOff>152400</xdr:colOff>
      <xdr:row>19</xdr:row>
      <xdr:rowOff>19050</xdr:rowOff>
    </xdr:from>
    <xdr:to>
      <xdr:col>9</xdr:col>
      <xdr:colOff>409575</xdr:colOff>
      <xdr:row>20</xdr:row>
      <xdr:rowOff>28575</xdr:rowOff>
    </xdr:to>
    <xdr:sp>
      <xdr:nvSpPr>
        <xdr:cNvPr id="5" name="Abgerundetes Rechteck 5">
          <a:hlinkClick r:id="rId3"/>
        </xdr:cNvPr>
        <xdr:cNvSpPr>
          <a:spLocks/>
        </xdr:cNvSpPr>
      </xdr:nvSpPr>
      <xdr:spPr>
        <a:xfrm>
          <a:off x="6248400" y="3133725"/>
          <a:ext cx="1019175" cy="171450"/>
        </a:xfrm>
        <a:prstGeom prst="roundRect">
          <a:avLst/>
        </a:prstGeom>
        <a:solidFill>
          <a:srgbClr val="92D05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Öffnen 05</a:t>
          </a:r>
        </a:p>
      </xdr:txBody>
    </xdr:sp>
    <xdr:clientData/>
  </xdr:twoCellAnchor>
  <xdr:twoCellAnchor>
    <xdr:from>
      <xdr:col>8</xdr:col>
      <xdr:colOff>152400</xdr:colOff>
      <xdr:row>20</xdr:row>
      <xdr:rowOff>76200</xdr:rowOff>
    </xdr:from>
    <xdr:to>
      <xdr:col>9</xdr:col>
      <xdr:colOff>409575</xdr:colOff>
      <xdr:row>21</xdr:row>
      <xdr:rowOff>85725</xdr:rowOff>
    </xdr:to>
    <xdr:sp>
      <xdr:nvSpPr>
        <xdr:cNvPr id="6" name="Abgerundetes Rechteck 6">
          <a:hlinkClick r:id="rId4"/>
        </xdr:cNvPr>
        <xdr:cNvSpPr>
          <a:spLocks/>
        </xdr:cNvSpPr>
      </xdr:nvSpPr>
      <xdr:spPr>
        <a:xfrm>
          <a:off x="6248400" y="3352800"/>
          <a:ext cx="1019175" cy="171450"/>
        </a:xfrm>
        <a:prstGeom prst="roundRect">
          <a:avLst/>
        </a:prstGeom>
        <a:solidFill>
          <a:srgbClr val="92D05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Öffnen 06</a:t>
          </a:r>
        </a:p>
      </xdr:txBody>
    </xdr:sp>
    <xdr:clientData/>
  </xdr:twoCellAnchor>
  <xdr:twoCellAnchor>
    <xdr:from>
      <xdr:col>8</xdr:col>
      <xdr:colOff>152400</xdr:colOff>
      <xdr:row>23</xdr:row>
      <xdr:rowOff>19050</xdr:rowOff>
    </xdr:from>
    <xdr:to>
      <xdr:col>9</xdr:col>
      <xdr:colOff>409575</xdr:colOff>
      <xdr:row>24</xdr:row>
      <xdr:rowOff>28575</xdr:rowOff>
    </xdr:to>
    <xdr:sp>
      <xdr:nvSpPr>
        <xdr:cNvPr id="7" name="Abgerundetes Rechteck 7">
          <a:hlinkClick r:id="rId5"/>
        </xdr:cNvPr>
        <xdr:cNvSpPr>
          <a:spLocks/>
        </xdr:cNvSpPr>
      </xdr:nvSpPr>
      <xdr:spPr>
        <a:xfrm>
          <a:off x="6248400" y="3781425"/>
          <a:ext cx="1019175" cy="171450"/>
        </a:xfrm>
        <a:prstGeom prst="roundRect">
          <a:avLst/>
        </a:prstGeom>
        <a:solidFill>
          <a:srgbClr val="EDB5E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Öffnen 21 / 23</a:t>
          </a:r>
        </a:p>
      </xdr:txBody>
    </xdr:sp>
    <xdr:clientData/>
  </xdr:twoCellAnchor>
  <xdr:twoCellAnchor>
    <xdr:from>
      <xdr:col>8</xdr:col>
      <xdr:colOff>152400</xdr:colOff>
      <xdr:row>24</xdr:row>
      <xdr:rowOff>76200</xdr:rowOff>
    </xdr:from>
    <xdr:to>
      <xdr:col>9</xdr:col>
      <xdr:colOff>409575</xdr:colOff>
      <xdr:row>25</xdr:row>
      <xdr:rowOff>85725</xdr:rowOff>
    </xdr:to>
    <xdr:sp>
      <xdr:nvSpPr>
        <xdr:cNvPr id="8" name="Abgerundetes Rechteck 8">
          <a:hlinkClick r:id="rId6"/>
        </xdr:cNvPr>
        <xdr:cNvSpPr>
          <a:spLocks/>
        </xdr:cNvSpPr>
      </xdr:nvSpPr>
      <xdr:spPr>
        <a:xfrm>
          <a:off x="6248400" y="4000500"/>
          <a:ext cx="1019175" cy="171450"/>
        </a:xfrm>
        <a:prstGeom prst="roundRect">
          <a:avLst/>
        </a:prstGeom>
        <a:solidFill>
          <a:srgbClr val="EDB5E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Öffnen 22 / 24</a:t>
          </a:r>
        </a:p>
      </xdr:txBody>
    </xdr:sp>
    <xdr:clientData/>
  </xdr:twoCellAnchor>
  <xdr:twoCellAnchor>
    <xdr:from>
      <xdr:col>8</xdr:col>
      <xdr:colOff>152400</xdr:colOff>
      <xdr:row>25</xdr:row>
      <xdr:rowOff>133350</xdr:rowOff>
    </xdr:from>
    <xdr:to>
      <xdr:col>9</xdr:col>
      <xdr:colOff>409575</xdr:colOff>
      <xdr:row>26</xdr:row>
      <xdr:rowOff>142875</xdr:rowOff>
    </xdr:to>
    <xdr:sp>
      <xdr:nvSpPr>
        <xdr:cNvPr id="9" name="Abgerundetes Rechteck 9">
          <a:hlinkClick r:id="rId7"/>
        </xdr:cNvPr>
        <xdr:cNvSpPr>
          <a:spLocks/>
        </xdr:cNvSpPr>
      </xdr:nvSpPr>
      <xdr:spPr>
        <a:xfrm>
          <a:off x="6248400" y="4219575"/>
          <a:ext cx="1019175" cy="171450"/>
        </a:xfrm>
        <a:prstGeom prst="roundRect">
          <a:avLst/>
        </a:prstGeom>
        <a:solidFill>
          <a:srgbClr val="EDB5E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Öffnen 25</a:t>
          </a:r>
        </a:p>
      </xdr:txBody>
    </xdr:sp>
    <xdr:clientData/>
  </xdr:twoCellAnchor>
  <xdr:twoCellAnchor>
    <xdr:from>
      <xdr:col>8</xdr:col>
      <xdr:colOff>152400</xdr:colOff>
      <xdr:row>27</xdr:row>
      <xdr:rowOff>28575</xdr:rowOff>
    </xdr:from>
    <xdr:to>
      <xdr:col>9</xdr:col>
      <xdr:colOff>409575</xdr:colOff>
      <xdr:row>28</xdr:row>
      <xdr:rowOff>38100</xdr:rowOff>
    </xdr:to>
    <xdr:sp>
      <xdr:nvSpPr>
        <xdr:cNvPr id="10" name="Abgerundetes Rechteck 10">
          <a:hlinkClick r:id="rId8"/>
        </xdr:cNvPr>
        <xdr:cNvSpPr>
          <a:spLocks/>
        </xdr:cNvSpPr>
      </xdr:nvSpPr>
      <xdr:spPr>
        <a:xfrm>
          <a:off x="6248400" y="4438650"/>
          <a:ext cx="1019175" cy="171450"/>
        </a:xfrm>
        <a:prstGeom prst="roundRect">
          <a:avLst/>
        </a:prstGeom>
        <a:solidFill>
          <a:srgbClr val="EDB5E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Öffnen 26</a:t>
          </a:r>
        </a:p>
      </xdr:txBody>
    </xdr:sp>
    <xdr:clientData/>
  </xdr:twoCellAnchor>
  <xdr:twoCellAnchor>
    <xdr:from>
      <xdr:col>8</xdr:col>
      <xdr:colOff>152400</xdr:colOff>
      <xdr:row>29</xdr:row>
      <xdr:rowOff>142875</xdr:rowOff>
    </xdr:from>
    <xdr:to>
      <xdr:col>9</xdr:col>
      <xdr:colOff>409575</xdr:colOff>
      <xdr:row>30</xdr:row>
      <xdr:rowOff>152400</xdr:rowOff>
    </xdr:to>
    <xdr:sp>
      <xdr:nvSpPr>
        <xdr:cNvPr id="11" name="Abgerundetes Rechteck 11">
          <a:hlinkClick r:id="rId9"/>
        </xdr:cNvPr>
        <xdr:cNvSpPr>
          <a:spLocks/>
        </xdr:cNvSpPr>
      </xdr:nvSpPr>
      <xdr:spPr>
        <a:xfrm>
          <a:off x="6248400" y="4876800"/>
          <a:ext cx="1019175" cy="171450"/>
        </a:xfrm>
        <a:prstGeom prst="roundRect">
          <a:avLst/>
        </a:prstGeom>
        <a:solidFill>
          <a:srgbClr val="F1971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Öffnen 14</a:t>
          </a:r>
        </a:p>
      </xdr:txBody>
    </xdr:sp>
    <xdr:clientData/>
  </xdr:twoCellAnchor>
  <xdr:twoCellAnchor>
    <xdr:from>
      <xdr:col>8</xdr:col>
      <xdr:colOff>161925</xdr:colOff>
      <xdr:row>31</xdr:row>
      <xdr:rowOff>38100</xdr:rowOff>
    </xdr:from>
    <xdr:to>
      <xdr:col>9</xdr:col>
      <xdr:colOff>419100</xdr:colOff>
      <xdr:row>32</xdr:row>
      <xdr:rowOff>47625</xdr:rowOff>
    </xdr:to>
    <xdr:sp>
      <xdr:nvSpPr>
        <xdr:cNvPr id="12" name="Abgerundetes Rechteck 12">
          <a:hlinkClick r:id="rId10"/>
        </xdr:cNvPr>
        <xdr:cNvSpPr>
          <a:spLocks/>
        </xdr:cNvSpPr>
      </xdr:nvSpPr>
      <xdr:spPr>
        <a:xfrm>
          <a:off x="6257925" y="5095875"/>
          <a:ext cx="1019175" cy="171450"/>
        </a:xfrm>
        <a:prstGeom prst="roundRect">
          <a:avLst/>
        </a:prstGeom>
        <a:solidFill>
          <a:srgbClr val="70ADD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Öffnen 19</a:t>
          </a:r>
        </a:p>
      </xdr:txBody>
    </xdr:sp>
    <xdr:clientData/>
  </xdr:twoCellAnchor>
  <xdr:twoCellAnchor>
    <xdr:from>
      <xdr:col>8</xdr:col>
      <xdr:colOff>152400</xdr:colOff>
      <xdr:row>33</xdr:row>
      <xdr:rowOff>133350</xdr:rowOff>
    </xdr:from>
    <xdr:to>
      <xdr:col>9</xdr:col>
      <xdr:colOff>409575</xdr:colOff>
      <xdr:row>34</xdr:row>
      <xdr:rowOff>142875</xdr:rowOff>
    </xdr:to>
    <xdr:sp>
      <xdr:nvSpPr>
        <xdr:cNvPr id="13" name="Abgerundetes Rechteck 14">
          <a:hlinkClick r:id="rId11"/>
        </xdr:cNvPr>
        <xdr:cNvSpPr>
          <a:spLocks/>
        </xdr:cNvSpPr>
      </xdr:nvSpPr>
      <xdr:spPr>
        <a:xfrm>
          <a:off x="6248400" y="5514975"/>
          <a:ext cx="1019175" cy="171450"/>
        </a:xfrm>
        <a:prstGeom prst="roundRect">
          <a:avLst/>
        </a:prstGeom>
        <a:solidFill>
          <a:srgbClr val="FF33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Öffnen 41 / 43</a:t>
          </a:r>
        </a:p>
      </xdr:txBody>
    </xdr:sp>
    <xdr:clientData/>
  </xdr:twoCellAnchor>
  <xdr:twoCellAnchor>
    <xdr:from>
      <xdr:col>8</xdr:col>
      <xdr:colOff>152400</xdr:colOff>
      <xdr:row>35</xdr:row>
      <xdr:rowOff>28575</xdr:rowOff>
    </xdr:from>
    <xdr:to>
      <xdr:col>9</xdr:col>
      <xdr:colOff>409575</xdr:colOff>
      <xdr:row>36</xdr:row>
      <xdr:rowOff>38100</xdr:rowOff>
    </xdr:to>
    <xdr:sp>
      <xdr:nvSpPr>
        <xdr:cNvPr id="14" name="Abgerundetes Rechteck 15">
          <a:hlinkClick r:id="rId12"/>
        </xdr:cNvPr>
        <xdr:cNvSpPr>
          <a:spLocks/>
        </xdr:cNvSpPr>
      </xdr:nvSpPr>
      <xdr:spPr>
        <a:xfrm>
          <a:off x="6248400" y="5734050"/>
          <a:ext cx="1019175" cy="171450"/>
        </a:xfrm>
        <a:prstGeom prst="roundRect">
          <a:avLst/>
        </a:prstGeom>
        <a:solidFill>
          <a:srgbClr val="FF33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Öffnen 42 / 44</a:t>
          </a:r>
        </a:p>
      </xdr:txBody>
    </xdr:sp>
    <xdr:clientData/>
  </xdr:twoCellAnchor>
  <xdr:twoCellAnchor>
    <xdr:from>
      <xdr:col>8</xdr:col>
      <xdr:colOff>152400</xdr:colOff>
      <xdr:row>38</xdr:row>
      <xdr:rowOff>104775</xdr:rowOff>
    </xdr:from>
    <xdr:to>
      <xdr:col>9</xdr:col>
      <xdr:colOff>409575</xdr:colOff>
      <xdr:row>39</xdr:row>
      <xdr:rowOff>114300</xdr:rowOff>
    </xdr:to>
    <xdr:sp>
      <xdr:nvSpPr>
        <xdr:cNvPr id="15" name="Abgerundetes Rechteck 16">
          <a:hlinkClick r:id="rId13"/>
        </xdr:cNvPr>
        <xdr:cNvSpPr>
          <a:spLocks/>
        </xdr:cNvSpPr>
      </xdr:nvSpPr>
      <xdr:spPr>
        <a:xfrm>
          <a:off x="6248400" y="6296025"/>
          <a:ext cx="1019175" cy="171450"/>
        </a:xfrm>
        <a:prstGeom prst="roundRect">
          <a:avLst/>
        </a:prstGeom>
        <a:solidFill>
          <a:srgbClr val="CC66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Öffnen 61 / 63</a:t>
          </a:r>
        </a:p>
      </xdr:txBody>
    </xdr:sp>
    <xdr:clientData/>
  </xdr:twoCellAnchor>
  <xdr:twoCellAnchor>
    <xdr:from>
      <xdr:col>8</xdr:col>
      <xdr:colOff>152400</xdr:colOff>
      <xdr:row>40</xdr:row>
      <xdr:rowOff>0</xdr:rowOff>
    </xdr:from>
    <xdr:to>
      <xdr:col>9</xdr:col>
      <xdr:colOff>409575</xdr:colOff>
      <xdr:row>41</xdr:row>
      <xdr:rowOff>9525</xdr:rowOff>
    </xdr:to>
    <xdr:sp>
      <xdr:nvSpPr>
        <xdr:cNvPr id="16" name="Abgerundetes Rechteck 17">
          <a:hlinkClick r:id="rId14"/>
        </xdr:cNvPr>
        <xdr:cNvSpPr>
          <a:spLocks/>
        </xdr:cNvSpPr>
      </xdr:nvSpPr>
      <xdr:spPr>
        <a:xfrm>
          <a:off x="6248400" y="6515100"/>
          <a:ext cx="1019175" cy="171450"/>
        </a:xfrm>
        <a:prstGeom prst="roundRect">
          <a:avLst/>
        </a:prstGeom>
        <a:solidFill>
          <a:srgbClr val="CC66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Öffnen 62 / 64</a:t>
          </a:r>
        </a:p>
      </xdr:txBody>
    </xdr:sp>
    <xdr:clientData/>
  </xdr:twoCellAnchor>
  <xdr:twoCellAnchor>
    <xdr:from>
      <xdr:col>8</xdr:col>
      <xdr:colOff>161925</xdr:colOff>
      <xdr:row>8</xdr:row>
      <xdr:rowOff>152400</xdr:rowOff>
    </xdr:from>
    <xdr:to>
      <xdr:col>9</xdr:col>
      <xdr:colOff>638175</xdr:colOff>
      <xdr:row>15</xdr:row>
      <xdr:rowOff>190500</xdr:rowOff>
    </xdr:to>
    <xdr:sp>
      <xdr:nvSpPr>
        <xdr:cNvPr id="17" name="Textfeld 13"/>
        <xdr:cNvSpPr txBox="1">
          <a:spLocks noChangeArrowheads="1"/>
        </xdr:cNvSpPr>
      </xdr:nvSpPr>
      <xdr:spPr>
        <a:xfrm>
          <a:off x="6257925" y="1447800"/>
          <a:ext cx="12382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</a:t>
          </a:r>
        </a:p>
      </xdr:txBody>
    </xdr:sp>
    <xdr:clientData/>
  </xdr:twoCellAnchor>
  <xdr:twoCellAnchor>
    <xdr:from>
      <xdr:col>8</xdr:col>
      <xdr:colOff>161925</xdr:colOff>
      <xdr:row>42</xdr:row>
      <xdr:rowOff>0</xdr:rowOff>
    </xdr:from>
    <xdr:to>
      <xdr:col>9</xdr:col>
      <xdr:colOff>419100</xdr:colOff>
      <xdr:row>43</xdr:row>
      <xdr:rowOff>9525</xdr:rowOff>
    </xdr:to>
    <xdr:sp>
      <xdr:nvSpPr>
        <xdr:cNvPr id="18" name="Abgerundetes Rechteck 18">
          <a:hlinkClick r:id="rId15"/>
        </xdr:cNvPr>
        <xdr:cNvSpPr>
          <a:spLocks/>
        </xdr:cNvSpPr>
      </xdr:nvSpPr>
      <xdr:spPr>
        <a:xfrm>
          <a:off x="6257925" y="6838950"/>
          <a:ext cx="1019175" cy="171450"/>
        </a:xfrm>
        <a:prstGeom prst="roundRect">
          <a:avLst/>
        </a:prstGeom>
        <a:solidFill>
          <a:srgbClr val="70ADD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Öffnen 17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22</xdr:row>
      <xdr:rowOff>38100</xdr:rowOff>
    </xdr:from>
    <xdr:to>
      <xdr:col>5</xdr:col>
      <xdr:colOff>9525</xdr:colOff>
      <xdr:row>23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1419225" y="4467225"/>
          <a:ext cx="2343150" cy="209550"/>
        </a:xfrm>
        <a:prstGeom prst="rightArrow">
          <a:avLst>
            <a:gd name="adj1" fmla="val 42023"/>
            <a:gd name="adj2" fmla="val -2272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1038225</xdr:colOff>
      <xdr:row>26</xdr:row>
      <xdr:rowOff>19050</xdr:rowOff>
    </xdr:from>
    <xdr:to>
      <xdr:col>8</xdr:col>
      <xdr:colOff>1171575</xdr:colOff>
      <xdr:row>27</xdr:row>
      <xdr:rowOff>142875</xdr:rowOff>
    </xdr:to>
    <xdr:sp>
      <xdr:nvSpPr>
        <xdr:cNvPr id="2" name="Geschweifte Klammer rechts 2"/>
        <xdr:cNvSpPr>
          <a:spLocks/>
        </xdr:cNvSpPr>
      </xdr:nvSpPr>
      <xdr:spPr>
        <a:xfrm>
          <a:off x="6924675" y="5286375"/>
          <a:ext cx="133350" cy="323850"/>
        </a:xfrm>
        <a:prstGeom prst="rightBrace">
          <a:avLst>
            <a:gd name="adj1" fmla="val -46569"/>
            <a:gd name="adj2" fmla="val 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1028700</xdr:colOff>
      <xdr:row>24</xdr:row>
      <xdr:rowOff>28575</xdr:rowOff>
    </xdr:from>
    <xdr:to>
      <xdr:col>8</xdr:col>
      <xdr:colOff>1162050</xdr:colOff>
      <xdr:row>25</xdr:row>
      <xdr:rowOff>152400</xdr:rowOff>
    </xdr:to>
    <xdr:sp>
      <xdr:nvSpPr>
        <xdr:cNvPr id="3" name="Geschweifte Klammer rechts 4"/>
        <xdr:cNvSpPr>
          <a:spLocks/>
        </xdr:cNvSpPr>
      </xdr:nvSpPr>
      <xdr:spPr>
        <a:xfrm>
          <a:off x="6915150" y="4895850"/>
          <a:ext cx="133350" cy="323850"/>
        </a:xfrm>
        <a:prstGeom prst="rightBrace">
          <a:avLst>
            <a:gd name="adj1" fmla="val -46569"/>
            <a:gd name="adj2" fmla="val 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26</xdr:row>
      <xdr:rowOff>123825</xdr:rowOff>
    </xdr:from>
    <xdr:to>
      <xdr:col>8</xdr:col>
      <xdr:colOff>933450</xdr:colOff>
      <xdr:row>28</xdr:row>
      <xdr:rowOff>57150</xdr:rowOff>
    </xdr:to>
    <xdr:grpSp>
      <xdr:nvGrpSpPr>
        <xdr:cNvPr id="4" name="Gruppieren 10"/>
        <xdr:cNvGrpSpPr>
          <a:grpSpLocks/>
        </xdr:cNvGrpSpPr>
      </xdr:nvGrpSpPr>
      <xdr:grpSpPr>
        <a:xfrm>
          <a:off x="6629400" y="5391150"/>
          <a:ext cx="190500" cy="333375"/>
          <a:chOff x="6686551" y="5429250"/>
          <a:chExt cx="190499" cy="333375"/>
        </a:xfrm>
        <a:solidFill>
          <a:srgbClr val="FFFFFF"/>
        </a:solidFill>
      </xdr:grpSpPr>
      <xdr:sp>
        <xdr:nvSpPr>
          <xdr:cNvPr id="5" name="Gerade Verbindung mit Pfeil 3"/>
          <xdr:cNvSpPr>
            <a:spLocks/>
          </xdr:cNvSpPr>
        </xdr:nvSpPr>
        <xdr:spPr>
          <a:xfrm flipH="1">
            <a:off x="6686551" y="5429250"/>
            <a:ext cx="190499" cy="0"/>
          </a:xfrm>
          <a:prstGeom prst="straightConnector1">
            <a:avLst/>
          </a:prstGeom>
          <a:noFill/>
          <a:ln w="15875" cmpd="sng">
            <a:solidFill>
              <a:srgbClr val="C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Gerade Verbindung mit Pfeil 8"/>
          <xdr:cNvSpPr>
            <a:spLocks/>
          </xdr:cNvSpPr>
        </xdr:nvSpPr>
        <xdr:spPr>
          <a:xfrm flipV="1">
            <a:off x="6877050" y="5429250"/>
            <a:ext cx="0" cy="333375"/>
          </a:xfrm>
          <a:prstGeom prst="straightConnector1">
            <a:avLst/>
          </a:prstGeom>
          <a:noFill/>
          <a:ln w="15875" cmpd="sng">
            <a:solidFill>
              <a:srgbClr val="C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0</xdr:row>
      <xdr:rowOff>76200</xdr:rowOff>
    </xdr:from>
    <xdr:to>
      <xdr:col>12</xdr:col>
      <xdr:colOff>352425</xdr:colOff>
      <xdr:row>0</xdr:row>
      <xdr:rowOff>276225</xdr:rowOff>
    </xdr:to>
    <xdr:sp>
      <xdr:nvSpPr>
        <xdr:cNvPr id="7" name="Abgerundetes Rechteck 7">
          <a:hlinkClick r:id="rId1"/>
        </xdr:cNvPr>
        <xdr:cNvSpPr>
          <a:spLocks/>
        </xdr:cNvSpPr>
      </xdr:nvSpPr>
      <xdr:spPr>
        <a:xfrm>
          <a:off x="7362825" y="76200"/>
          <a:ext cx="1562100" cy="2000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ctr">
            <a:defRPr/>
          </a:pP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</a:t>
          </a: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zur Übersicht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22</xdr:row>
      <xdr:rowOff>38100</xdr:rowOff>
    </xdr:from>
    <xdr:to>
      <xdr:col>5</xdr:col>
      <xdr:colOff>19050</xdr:colOff>
      <xdr:row>23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1428750" y="4457700"/>
          <a:ext cx="2343150" cy="209550"/>
        </a:xfrm>
        <a:prstGeom prst="rightArrow">
          <a:avLst>
            <a:gd name="adj1" fmla="val 42023"/>
            <a:gd name="adj2" fmla="val -2272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0</xdr:row>
      <xdr:rowOff>85725</xdr:rowOff>
    </xdr:from>
    <xdr:to>
      <xdr:col>12</xdr:col>
      <xdr:colOff>666750</xdr:colOff>
      <xdr:row>0</xdr:row>
      <xdr:rowOff>285750</xdr:rowOff>
    </xdr:to>
    <xdr:sp>
      <xdr:nvSpPr>
        <xdr:cNvPr id="2" name="Abgerundetes Rechteck 3">
          <a:hlinkClick r:id="rId1"/>
        </xdr:cNvPr>
        <xdr:cNvSpPr>
          <a:spLocks/>
        </xdr:cNvSpPr>
      </xdr:nvSpPr>
      <xdr:spPr>
        <a:xfrm>
          <a:off x="7410450" y="85725"/>
          <a:ext cx="1562100" cy="2000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ctr">
            <a:defRPr/>
          </a:pP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</a:t>
          </a: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zur Übersicht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28575</xdr:rowOff>
    </xdr:from>
    <xdr:to>
      <xdr:col>4</xdr:col>
      <xdr:colOff>876300</xdr:colOff>
      <xdr:row>23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400175" y="4572000"/>
          <a:ext cx="2343150" cy="209550"/>
        </a:xfrm>
        <a:prstGeom prst="rightArrow">
          <a:avLst>
            <a:gd name="adj1" fmla="val 42023"/>
            <a:gd name="adj2" fmla="val -2272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1038225</xdr:colOff>
      <xdr:row>25</xdr:row>
      <xdr:rowOff>19050</xdr:rowOff>
    </xdr:from>
    <xdr:to>
      <xdr:col>8</xdr:col>
      <xdr:colOff>1171575</xdr:colOff>
      <xdr:row>26</xdr:row>
      <xdr:rowOff>142875</xdr:rowOff>
    </xdr:to>
    <xdr:sp>
      <xdr:nvSpPr>
        <xdr:cNvPr id="2" name="Geschweifte Klammer rechts 2"/>
        <xdr:cNvSpPr>
          <a:spLocks/>
        </xdr:cNvSpPr>
      </xdr:nvSpPr>
      <xdr:spPr>
        <a:xfrm>
          <a:off x="6924675" y="5200650"/>
          <a:ext cx="133350" cy="323850"/>
        </a:xfrm>
        <a:prstGeom prst="rightBrace">
          <a:avLst>
            <a:gd name="adj1" fmla="val -46569"/>
            <a:gd name="adj2" fmla="val 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657225</xdr:colOff>
      <xdr:row>27</xdr:row>
      <xdr:rowOff>28575</xdr:rowOff>
    </xdr:from>
    <xdr:to>
      <xdr:col>7</xdr:col>
      <xdr:colOff>952500</xdr:colOff>
      <xdr:row>28</xdr:row>
      <xdr:rowOff>66675</xdr:rowOff>
    </xdr:to>
    <xdr:sp>
      <xdr:nvSpPr>
        <xdr:cNvPr id="3" name="Gerade Verbindung mit Pfeil 3"/>
        <xdr:cNvSpPr>
          <a:spLocks/>
        </xdr:cNvSpPr>
      </xdr:nvSpPr>
      <xdr:spPr>
        <a:xfrm flipH="1" flipV="1">
          <a:off x="5572125" y="5610225"/>
          <a:ext cx="295275" cy="200025"/>
        </a:xfrm>
        <a:prstGeom prst="straightConnector1">
          <a:avLst/>
        </a:prstGeom>
        <a:noFill/>
        <a:ln w="15875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0</xdr:row>
      <xdr:rowOff>76200</xdr:rowOff>
    </xdr:from>
    <xdr:to>
      <xdr:col>12</xdr:col>
      <xdr:colOff>666750</xdr:colOff>
      <xdr:row>0</xdr:row>
      <xdr:rowOff>276225</xdr:rowOff>
    </xdr:to>
    <xdr:sp>
      <xdr:nvSpPr>
        <xdr:cNvPr id="4" name="Abgerundetes Rechteck 4">
          <a:hlinkClick r:id="rId1"/>
        </xdr:cNvPr>
        <xdr:cNvSpPr>
          <a:spLocks/>
        </xdr:cNvSpPr>
      </xdr:nvSpPr>
      <xdr:spPr>
        <a:xfrm>
          <a:off x="7677150" y="76200"/>
          <a:ext cx="1562100" cy="2000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ctr">
            <a:defRPr/>
          </a:pP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</a:t>
          </a: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zur Übersicht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22</xdr:row>
      <xdr:rowOff>28575</xdr:rowOff>
    </xdr:from>
    <xdr:to>
      <xdr:col>4</xdr:col>
      <xdr:colOff>828675</xdr:colOff>
      <xdr:row>22</xdr:row>
      <xdr:rowOff>228600</xdr:rowOff>
    </xdr:to>
    <xdr:sp>
      <xdr:nvSpPr>
        <xdr:cNvPr id="1" name="AutoShape 3"/>
        <xdr:cNvSpPr>
          <a:spLocks/>
        </xdr:cNvSpPr>
      </xdr:nvSpPr>
      <xdr:spPr>
        <a:xfrm>
          <a:off x="1466850" y="4429125"/>
          <a:ext cx="2228850" cy="200025"/>
        </a:xfrm>
        <a:prstGeom prst="rightArrow">
          <a:avLst>
            <a:gd name="adj1" fmla="val 42032"/>
            <a:gd name="adj2" fmla="val -2272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1057275</xdr:colOff>
      <xdr:row>25</xdr:row>
      <xdr:rowOff>19050</xdr:rowOff>
    </xdr:from>
    <xdr:to>
      <xdr:col>8</xdr:col>
      <xdr:colOff>1257300</xdr:colOff>
      <xdr:row>27</xdr:row>
      <xdr:rowOff>142875</xdr:rowOff>
    </xdr:to>
    <xdr:sp>
      <xdr:nvSpPr>
        <xdr:cNvPr id="2" name="Geschweifte Klammer rechts 2"/>
        <xdr:cNvSpPr>
          <a:spLocks/>
        </xdr:cNvSpPr>
      </xdr:nvSpPr>
      <xdr:spPr>
        <a:xfrm>
          <a:off x="6962775" y="5057775"/>
          <a:ext cx="200025" cy="523875"/>
        </a:xfrm>
        <a:prstGeom prst="rightBrace">
          <a:avLst>
            <a:gd name="adj1" fmla="val -46819"/>
            <a:gd name="adj2" fmla="val 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28</xdr:row>
      <xdr:rowOff>38100</xdr:rowOff>
    </xdr:from>
    <xdr:to>
      <xdr:col>7</xdr:col>
      <xdr:colOff>876300</xdr:colOff>
      <xdr:row>29</xdr:row>
      <xdr:rowOff>76200</xdr:rowOff>
    </xdr:to>
    <xdr:sp>
      <xdr:nvSpPr>
        <xdr:cNvPr id="3" name="Gerade Verbindung mit Pfeil 3"/>
        <xdr:cNvSpPr>
          <a:spLocks/>
        </xdr:cNvSpPr>
      </xdr:nvSpPr>
      <xdr:spPr>
        <a:xfrm flipH="1" flipV="1">
          <a:off x="5514975" y="5676900"/>
          <a:ext cx="295275" cy="200025"/>
        </a:xfrm>
        <a:prstGeom prst="straightConnector1">
          <a:avLst/>
        </a:prstGeom>
        <a:noFill/>
        <a:ln w="15875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0</xdr:row>
      <xdr:rowOff>85725</xdr:rowOff>
    </xdr:from>
    <xdr:to>
      <xdr:col>12</xdr:col>
      <xdr:colOff>809625</xdr:colOff>
      <xdr:row>0</xdr:row>
      <xdr:rowOff>285750</xdr:rowOff>
    </xdr:to>
    <xdr:sp>
      <xdr:nvSpPr>
        <xdr:cNvPr id="4" name="Abgerundetes Rechteck 4">
          <a:hlinkClick r:id="rId1"/>
        </xdr:cNvPr>
        <xdr:cNvSpPr>
          <a:spLocks/>
        </xdr:cNvSpPr>
      </xdr:nvSpPr>
      <xdr:spPr>
        <a:xfrm>
          <a:off x="7762875" y="85725"/>
          <a:ext cx="1562100" cy="2000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ctr">
            <a:defRPr/>
          </a:pP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</a:t>
          </a: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zur Übersicht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22</xdr:row>
      <xdr:rowOff>19050</xdr:rowOff>
    </xdr:from>
    <xdr:to>
      <xdr:col>5</xdr:col>
      <xdr:colOff>9525</xdr:colOff>
      <xdr:row>22</xdr:row>
      <xdr:rowOff>228600</xdr:rowOff>
    </xdr:to>
    <xdr:sp>
      <xdr:nvSpPr>
        <xdr:cNvPr id="1" name="AutoShape 3"/>
        <xdr:cNvSpPr>
          <a:spLocks/>
        </xdr:cNvSpPr>
      </xdr:nvSpPr>
      <xdr:spPr>
        <a:xfrm>
          <a:off x="1419225" y="4552950"/>
          <a:ext cx="2343150" cy="209550"/>
        </a:xfrm>
        <a:prstGeom prst="rightArrow">
          <a:avLst>
            <a:gd name="adj1" fmla="val 42023"/>
            <a:gd name="adj2" fmla="val -2272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1038225</xdr:colOff>
      <xdr:row>25</xdr:row>
      <xdr:rowOff>19050</xdr:rowOff>
    </xdr:from>
    <xdr:to>
      <xdr:col>8</xdr:col>
      <xdr:colOff>1171575</xdr:colOff>
      <xdr:row>26</xdr:row>
      <xdr:rowOff>142875</xdr:rowOff>
    </xdr:to>
    <xdr:sp>
      <xdr:nvSpPr>
        <xdr:cNvPr id="2" name="Geschweifte Klammer rechts 2"/>
        <xdr:cNvSpPr>
          <a:spLocks/>
        </xdr:cNvSpPr>
      </xdr:nvSpPr>
      <xdr:spPr>
        <a:xfrm>
          <a:off x="6924675" y="5191125"/>
          <a:ext cx="133350" cy="323850"/>
        </a:xfrm>
        <a:prstGeom prst="rightBrace">
          <a:avLst>
            <a:gd name="adj1" fmla="val -46569"/>
            <a:gd name="adj2" fmla="val 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657225</xdr:colOff>
      <xdr:row>27</xdr:row>
      <xdr:rowOff>28575</xdr:rowOff>
    </xdr:from>
    <xdr:to>
      <xdr:col>7</xdr:col>
      <xdr:colOff>952500</xdr:colOff>
      <xdr:row>28</xdr:row>
      <xdr:rowOff>66675</xdr:rowOff>
    </xdr:to>
    <xdr:sp>
      <xdr:nvSpPr>
        <xdr:cNvPr id="3" name="Gerade Verbindung mit Pfeil 3"/>
        <xdr:cNvSpPr>
          <a:spLocks/>
        </xdr:cNvSpPr>
      </xdr:nvSpPr>
      <xdr:spPr>
        <a:xfrm flipH="1" flipV="1">
          <a:off x="5572125" y="5600700"/>
          <a:ext cx="295275" cy="200025"/>
        </a:xfrm>
        <a:prstGeom prst="straightConnector1">
          <a:avLst/>
        </a:prstGeom>
        <a:noFill/>
        <a:ln w="15875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0</xdr:row>
      <xdr:rowOff>85725</xdr:rowOff>
    </xdr:from>
    <xdr:to>
      <xdr:col>12</xdr:col>
      <xdr:colOff>666750</xdr:colOff>
      <xdr:row>0</xdr:row>
      <xdr:rowOff>285750</xdr:rowOff>
    </xdr:to>
    <xdr:sp>
      <xdr:nvSpPr>
        <xdr:cNvPr id="4" name="Abgerundetes Rechteck 4">
          <a:hlinkClick r:id="rId1"/>
        </xdr:cNvPr>
        <xdr:cNvSpPr>
          <a:spLocks/>
        </xdr:cNvSpPr>
      </xdr:nvSpPr>
      <xdr:spPr>
        <a:xfrm>
          <a:off x="7677150" y="85725"/>
          <a:ext cx="1562100" cy="2000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ctr">
            <a:defRPr/>
          </a:pP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</a:t>
          </a: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zur Übersicht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22</xdr:row>
      <xdr:rowOff>19050</xdr:rowOff>
    </xdr:from>
    <xdr:to>
      <xdr:col>4</xdr:col>
      <xdr:colOff>885825</xdr:colOff>
      <xdr:row>22</xdr:row>
      <xdr:rowOff>228600</xdr:rowOff>
    </xdr:to>
    <xdr:sp>
      <xdr:nvSpPr>
        <xdr:cNvPr id="1" name="AutoShape 3"/>
        <xdr:cNvSpPr>
          <a:spLocks/>
        </xdr:cNvSpPr>
      </xdr:nvSpPr>
      <xdr:spPr>
        <a:xfrm>
          <a:off x="1409700" y="4410075"/>
          <a:ext cx="2343150" cy="209550"/>
        </a:xfrm>
        <a:prstGeom prst="rightArrow">
          <a:avLst>
            <a:gd name="adj1" fmla="val 42023"/>
            <a:gd name="adj2" fmla="val -2272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1057275</xdr:colOff>
      <xdr:row>25</xdr:row>
      <xdr:rowOff>19050</xdr:rowOff>
    </xdr:from>
    <xdr:to>
      <xdr:col>8</xdr:col>
      <xdr:colOff>1257300</xdr:colOff>
      <xdr:row>27</xdr:row>
      <xdr:rowOff>142875</xdr:rowOff>
    </xdr:to>
    <xdr:sp>
      <xdr:nvSpPr>
        <xdr:cNvPr id="2" name="Geschweifte Klammer rechts 2"/>
        <xdr:cNvSpPr>
          <a:spLocks/>
        </xdr:cNvSpPr>
      </xdr:nvSpPr>
      <xdr:spPr>
        <a:xfrm>
          <a:off x="6962775" y="5048250"/>
          <a:ext cx="200025" cy="523875"/>
        </a:xfrm>
        <a:prstGeom prst="rightBrace">
          <a:avLst>
            <a:gd name="adj1" fmla="val -46819"/>
            <a:gd name="adj2" fmla="val 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28</xdr:row>
      <xdr:rowOff>38100</xdr:rowOff>
    </xdr:from>
    <xdr:to>
      <xdr:col>7</xdr:col>
      <xdr:colOff>876300</xdr:colOff>
      <xdr:row>29</xdr:row>
      <xdr:rowOff>76200</xdr:rowOff>
    </xdr:to>
    <xdr:sp>
      <xdr:nvSpPr>
        <xdr:cNvPr id="3" name="Gerade Verbindung mit Pfeil 3"/>
        <xdr:cNvSpPr>
          <a:spLocks/>
        </xdr:cNvSpPr>
      </xdr:nvSpPr>
      <xdr:spPr>
        <a:xfrm flipH="1" flipV="1">
          <a:off x="5514975" y="5667375"/>
          <a:ext cx="295275" cy="200025"/>
        </a:xfrm>
        <a:prstGeom prst="straightConnector1">
          <a:avLst/>
        </a:prstGeom>
        <a:noFill/>
        <a:ln w="15875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0</xdr:row>
      <xdr:rowOff>85725</xdr:rowOff>
    </xdr:from>
    <xdr:to>
      <xdr:col>12</xdr:col>
      <xdr:colOff>800100</xdr:colOff>
      <xdr:row>0</xdr:row>
      <xdr:rowOff>285750</xdr:rowOff>
    </xdr:to>
    <xdr:sp>
      <xdr:nvSpPr>
        <xdr:cNvPr id="4" name="Abgerundetes Rechteck 4">
          <a:hlinkClick r:id="rId1"/>
        </xdr:cNvPr>
        <xdr:cNvSpPr>
          <a:spLocks/>
        </xdr:cNvSpPr>
      </xdr:nvSpPr>
      <xdr:spPr>
        <a:xfrm>
          <a:off x="7753350" y="85725"/>
          <a:ext cx="1562100" cy="2000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ctr">
            <a:defRPr/>
          </a:pP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</a:t>
          </a: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zur Übersicht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22</xdr:row>
      <xdr:rowOff>28575</xdr:rowOff>
    </xdr:from>
    <xdr:to>
      <xdr:col>5</xdr:col>
      <xdr:colOff>28575</xdr:colOff>
      <xdr:row>23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438275" y="4371975"/>
          <a:ext cx="2343150" cy="209550"/>
        </a:xfrm>
        <a:prstGeom prst="rightArrow">
          <a:avLst>
            <a:gd name="adj1" fmla="val 42023"/>
            <a:gd name="adj2" fmla="val -2272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85725</xdr:rowOff>
    </xdr:from>
    <xdr:to>
      <xdr:col>12</xdr:col>
      <xdr:colOff>390525</xdr:colOff>
      <xdr:row>0</xdr:row>
      <xdr:rowOff>285750</xdr:rowOff>
    </xdr:to>
    <xdr:sp>
      <xdr:nvSpPr>
        <xdr:cNvPr id="2" name="Abgerundetes Rechteck 2">
          <a:hlinkClick r:id="rId1"/>
        </xdr:cNvPr>
        <xdr:cNvSpPr>
          <a:spLocks/>
        </xdr:cNvSpPr>
      </xdr:nvSpPr>
      <xdr:spPr>
        <a:xfrm>
          <a:off x="7505700" y="85725"/>
          <a:ext cx="1562100" cy="2000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ctr">
            <a:defRPr/>
          </a:pP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</a:t>
          </a: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zur Übersicht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104775</xdr:rowOff>
    </xdr:from>
    <xdr:to>
      <xdr:col>7</xdr:col>
      <xdr:colOff>752475</xdr:colOff>
      <xdr:row>52</xdr:row>
      <xdr:rowOff>114300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9525" y="752475"/>
          <a:ext cx="6076950" cy="7820025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unten das entsprechende Overhead-SET wählen, dann dort eintragen ...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Projekt-Nr.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Betrag des Geldeingangs  bzw. der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Rücküberweisung aus dem Einnahmetitel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Overheadsatz, wie in den Projektstammdaten hinterlegt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Mono-Fakultät / ZI  /      DFG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Multi- Fakultät /             DFG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03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Mono-Fakultät / ZI  /      DFG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abweichendem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OVH-Konto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04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Multi -Fakultät /             DFG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abweichendem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OVH-Konto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05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Zentraleinrichtungen /  DFG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06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Interdiszipl. Zentren  /   DFG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Mono-Fakultät / ZI  /     BMBF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Multi- Fakultät /            BMBF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23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Mono-Fakultät / ZI  /     BMBF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abweichendem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OVH-Konto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24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Multi- Fakultät /            BMBF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abweichendem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OVH-Konto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25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Zentraleinrichtungen / BMBF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26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Interdiszipl. Zentren  /  BMBF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Multi-Fak.      /  ExIni-PP   1+2. Säule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Zentr. bei P.  /  ExIni-PP   3. Säule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Mono-Fakultät / GK-Pauschale EU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Multi- Fakultät / GK-Pauschale EU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43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Mono-Fakultät / GK-Pauschale EU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abweichendem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OVH-Konto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44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Multi- Fakultät / GK-Pauschale EU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abweichendem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OVH-Konto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61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Mono-Fakultät / GK-Pauschale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außerh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EU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62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Multi- Fakultät / GK-Pauschale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außerh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EU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63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Mono-Fakultät / GK-Pauschale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außerh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EU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abweichendem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OVH-Konto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64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Multi- Fakultät / GK-Pauschale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außerh.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abweichendem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OVH-Konto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762000</xdr:colOff>
      <xdr:row>4</xdr:row>
      <xdr:rowOff>104775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9525" y="0"/>
          <a:ext cx="6086475" cy="752475"/>
        </a:xfrm>
        <a:prstGeom prst="rect">
          <a:avLst/>
        </a:prstGeom>
        <a:solidFill>
          <a:srgbClr val="C3D6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Berechnung Programmpauschale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</a:t>
          </a: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Overhead-Rechner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466725</xdr:rowOff>
    </xdr:from>
    <xdr:to>
      <xdr:col>4</xdr:col>
      <xdr:colOff>876300</xdr:colOff>
      <xdr:row>23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1400175" y="4400550"/>
          <a:ext cx="2343150" cy="266700"/>
        </a:xfrm>
        <a:prstGeom prst="rightArrow">
          <a:avLst>
            <a:gd name="adj1" fmla="val 39870"/>
            <a:gd name="adj2" fmla="val -2272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1038225</xdr:colOff>
      <xdr:row>25</xdr:row>
      <xdr:rowOff>19050</xdr:rowOff>
    </xdr:from>
    <xdr:to>
      <xdr:col>8</xdr:col>
      <xdr:colOff>1171575</xdr:colOff>
      <xdr:row>26</xdr:row>
      <xdr:rowOff>142875</xdr:rowOff>
    </xdr:to>
    <xdr:sp>
      <xdr:nvSpPr>
        <xdr:cNvPr id="2" name="Geschweifte Klammer rechts 2"/>
        <xdr:cNvSpPr>
          <a:spLocks/>
        </xdr:cNvSpPr>
      </xdr:nvSpPr>
      <xdr:spPr>
        <a:xfrm>
          <a:off x="6924675" y="5076825"/>
          <a:ext cx="133350" cy="323850"/>
        </a:xfrm>
        <a:prstGeom prst="rightBrace">
          <a:avLst>
            <a:gd name="adj1" fmla="val -46569"/>
            <a:gd name="adj2" fmla="val 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657225</xdr:colOff>
      <xdr:row>27</xdr:row>
      <xdr:rowOff>28575</xdr:rowOff>
    </xdr:from>
    <xdr:to>
      <xdr:col>7</xdr:col>
      <xdr:colOff>952500</xdr:colOff>
      <xdr:row>28</xdr:row>
      <xdr:rowOff>66675</xdr:rowOff>
    </xdr:to>
    <xdr:sp>
      <xdr:nvSpPr>
        <xdr:cNvPr id="3" name="Gerade Verbindung mit Pfeil 3"/>
        <xdr:cNvSpPr>
          <a:spLocks/>
        </xdr:cNvSpPr>
      </xdr:nvSpPr>
      <xdr:spPr>
        <a:xfrm flipH="1" flipV="1">
          <a:off x="5572125" y="5486400"/>
          <a:ext cx="295275" cy="200025"/>
        </a:xfrm>
        <a:prstGeom prst="straightConnector1">
          <a:avLst/>
        </a:prstGeom>
        <a:noFill/>
        <a:ln w="15875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0</xdr:row>
      <xdr:rowOff>85725</xdr:rowOff>
    </xdr:from>
    <xdr:to>
      <xdr:col>12</xdr:col>
      <xdr:colOff>666750</xdr:colOff>
      <xdr:row>0</xdr:row>
      <xdr:rowOff>285750</xdr:rowOff>
    </xdr:to>
    <xdr:sp>
      <xdr:nvSpPr>
        <xdr:cNvPr id="4" name="Abgerundetes Rechteck 5">
          <a:hlinkClick r:id="rId1"/>
        </xdr:cNvPr>
        <xdr:cNvSpPr>
          <a:spLocks/>
        </xdr:cNvSpPr>
      </xdr:nvSpPr>
      <xdr:spPr>
        <a:xfrm>
          <a:off x="7677150" y="85725"/>
          <a:ext cx="1562100" cy="2000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ctr">
            <a:defRPr/>
          </a:pP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</a:t>
          </a: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zur Übersicht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22</xdr:row>
      <xdr:rowOff>19050</xdr:rowOff>
    </xdr:from>
    <xdr:to>
      <xdr:col>5</xdr:col>
      <xdr:colOff>28575</xdr:colOff>
      <xdr:row>22</xdr:row>
      <xdr:rowOff>228600</xdr:rowOff>
    </xdr:to>
    <xdr:sp>
      <xdr:nvSpPr>
        <xdr:cNvPr id="1" name="AutoShape 3"/>
        <xdr:cNvSpPr>
          <a:spLocks/>
        </xdr:cNvSpPr>
      </xdr:nvSpPr>
      <xdr:spPr>
        <a:xfrm>
          <a:off x="1438275" y="4371975"/>
          <a:ext cx="2343150" cy="209550"/>
        </a:xfrm>
        <a:prstGeom prst="rightArrow">
          <a:avLst>
            <a:gd name="adj1" fmla="val 42023"/>
            <a:gd name="adj2" fmla="val -2272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1057275</xdr:colOff>
      <xdr:row>25</xdr:row>
      <xdr:rowOff>19050</xdr:rowOff>
    </xdr:from>
    <xdr:to>
      <xdr:col>8</xdr:col>
      <xdr:colOff>1257300</xdr:colOff>
      <xdr:row>27</xdr:row>
      <xdr:rowOff>142875</xdr:rowOff>
    </xdr:to>
    <xdr:sp>
      <xdr:nvSpPr>
        <xdr:cNvPr id="2" name="Geschweifte Klammer rechts 2"/>
        <xdr:cNvSpPr>
          <a:spLocks/>
        </xdr:cNvSpPr>
      </xdr:nvSpPr>
      <xdr:spPr>
        <a:xfrm>
          <a:off x="6962775" y="5010150"/>
          <a:ext cx="200025" cy="523875"/>
        </a:xfrm>
        <a:prstGeom prst="rightBrace">
          <a:avLst>
            <a:gd name="adj1" fmla="val -46819"/>
            <a:gd name="adj2" fmla="val 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28</xdr:row>
      <xdr:rowOff>38100</xdr:rowOff>
    </xdr:from>
    <xdr:to>
      <xdr:col>7</xdr:col>
      <xdr:colOff>876300</xdr:colOff>
      <xdr:row>29</xdr:row>
      <xdr:rowOff>76200</xdr:rowOff>
    </xdr:to>
    <xdr:sp>
      <xdr:nvSpPr>
        <xdr:cNvPr id="3" name="Gerade Verbindung mit Pfeil 3"/>
        <xdr:cNvSpPr>
          <a:spLocks/>
        </xdr:cNvSpPr>
      </xdr:nvSpPr>
      <xdr:spPr>
        <a:xfrm flipH="1" flipV="1">
          <a:off x="5514975" y="5629275"/>
          <a:ext cx="295275" cy="200025"/>
        </a:xfrm>
        <a:prstGeom prst="straightConnector1">
          <a:avLst/>
        </a:prstGeom>
        <a:noFill/>
        <a:ln w="15875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0</xdr:row>
      <xdr:rowOff>85725</xdr:rowOff>
    </xdr:from>
    <xdr:to>
      <xdr:col>12</xdr:col>
      <xdr:colOff>733425</xdr:colOff>
      <xdr:row>0</xdr:row>
      <xdr:rowOff>285750</xdr:rowOff>
    </xdr:to>
    <xdr:sp>
      <xdr:nvSpPr>
        <xdr:cNvPr id="4" name="Abgerundetes Rechteck 4">
          <a:hlinkClick r:id="rId1"/>
        </xdr:cNvPr>
        <xdr:cNvSpPr>
          <a:spLocks/>
        </xdr:cNvSpPr>
      </xdr:nvSpPr>
      <xdr:spPr>
        <a:xfrm>
          <a:off x="7686675" y="85725"/>
          <a:ext cx="1562100" cy="2000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ctr">
            <a:defRPr/>
          </a:pP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</a:t>
          </a: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zur Übersicht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22</xdr:row>
      <xdr:rowOff>28575</xdr:rowOff>
    </xdr:from>
    <xdr:to>
      <xdr:col>5</xdr:col>
      <xdr:colOff>28575</xdr:colOff>
      <xdr:row>23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438275" y="4371975"/>
          <a:ext cx="2343150" cy="209550"/>
        </a:xfrm>
        <a:prstGeom prst="rightArrow">
          <a:avLst>
            <a:gd name="adj1" fmla="val 42023"/>
            <a:gd name="adj2" fmla="val -2272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85725</xdr:rowOff>
    </xdr:from>
    <xdr:to>
      <xdr:col>12</xdr:col>
      <xdr:colOff>390525</xdr:colOff>
      <xdr:row>0</xdr:row>
      <xdr:rowOff>285750</xdr:rowOff>
    </xdr:to>
    <xdr:sp>
      <xdr:nvSpPr>
        <xdr:cNvPr id="2" name="Abgerundetes Rechteck 2">
          <a:hlinkClick r:id="rId1"/>
        </xdr:cNvPr>
        <xdr:cNvSpPr>
          <a:spLocks/>
        </xdr:cNvSpPr>
      </xdr:nvSpPr>
      <xdr:spPr>
        <a:xfrm>
          <a:off x="7505700" y="85725"/>
          <a:ext cx="1562100" cy="2000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ctr">
            <a:defRPr/>
          </a:pP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</a:t>
          </a: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zur Übersicht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57150</xdr:rowOff>
    </xdr:from>
    <xdr:to>
      <xdr:col>5</xdr:col>
      <xdr:colOff>19050</xdr:colOff>
      <xdr:row>22</xdr:row>
      <xdr:rowOff>247650</xdr:rowOff>
    </xdr:to>
    <xdr:sp>
      <xdr:nvSpPr>
        <xdr:cNvPr id="1" name="AutoShape 3"/>
        <xdr:cNvSpPr>
          <a:spLocks/>
        </xdr:cNvSpPr>
      </xdr:nvSpPr>
      <xdr:spPr>
        <a:xfrm>
          <a:off x="1400175" y="4410075"/>
          <a:ext cx="2371725" cy="190500"/>
        </a:xfrm>
        <a:prstGeom prst="rightArrow">
          <a:avLst>
            <a:gd name="adj1" fmla="val 42851"/>
            <a:gd name="adj2" fmla="val -2272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25</xdr:row>
      <xdr:rowOff>28575</xdr:rowOff>
    </xdr:from>
    <xdr:to>
      <xdr:col>9</xdr:col>
      <xdr:colOff>228600</xdr:colOff>
      <xdr:row>26</xdr:row>
      <xdr:rowOff>152400</xdr:rowOff>
    </xdr:to>
    <xdr:sp>
      <xdr:nvSpPr>
        <xdr:cNvPr id="2" name="Geschweifte Klammer rechts 2"/>
        <xdr:cNvSpPr>
          <a:spLocks/>
        </xdr:cNvSpPr>
      </xdr:nvSpPr>
      <xdr:spPr>
        <a:xfrm>
          <a:off x="7200900" y="5086350"/>
          <a:ext cx="209550" cy="323850"/>
        </a:xfrm>
        <a:prstGeom prst="rightBrace">
          <a:avLst>
            <a:gd name="adj1" fmla="val -44606"/>
            <a:gd name="adj2" fmla="val 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0</xdr:row>
      <xdr:rowOff>85725</xdr:rowOff>
    </xdr:from>
    <xdr:to>
      <xdr:col>12</xdr:col>
      <xdr:colOff>276225</xdr:colOff>
      <xdr:row>0</xdr:row>
      <xdr:rowOff>285750</xdr:rowOff>
    </xdr:to>
    <xdr:sp>
      <xdr:nvSpPr>
        <xdr:cNvPr id="3" name="Abgerundetes Rechteck 3">
          <a:hlinkClick r:id="rId1"/>
        </xdr:cNvPr>
        <xdr:cNvSpPr>
          <a:spLocks/>
        </xdr:cNvSpPr>
      </xdr:nvSpPr>
      <xdr:spPr>
        <a:xfrm>
          <a:off x="7410450" y="85725"/>
          <a:ext cx="1562100" cy="2000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ctr">
            <a:defRPr/>
          </a:pP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</a:t>
          </a: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zur Übersicht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22</xdr:row>
      <xdr:rowOff>28575</xdr:rowOff>
    </xdr:from>
    <xdr:to>
      <xdr:col>4</xdr:col>
      <xdr:colOff>885825</xdr:colOff>
      <xdr:row>23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409700" y="4419600"/>
          <a:ext cx="2343150" cy="209550"/>
        </a:xfrm>
        <a:prstGeom prst="rightArrow">
          <a:avLst>
            <a:gd name="adj1" fmla="val 42023"/>
            <a:gd name="adj2" fmla="val -2272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1038225</xdr:colOff>
      <xdr:row>25</xdr:row>
      <xdr:rowOff>19050</xdr:rowOff>
    </xdr:from>
    <xdr:to>
      <xdr:col>8</xdr:col>
      <xdr:colOff>1171575</xdr:colOff>
      <xdr:row>26</xdr:row>
      <xdr:rowOff>142875</xdr:rowOff>
    </xdr:to>
    <xdr:sp>
      <xdr:nvSpPr>
        <xdr:cNvPr id="2" name="Geschweifte Klammer rechts 2"/>
        <xdr:cNvSpPr>
          <a:spLocks/>
        </xdr:cNvSpPr>
      </xdr:nvSpPr>
      <xdr:spPr>
        <a:xfrm>
          <a:off x="6924675" y="5048250"/>
          <a:ext cx="133350" cy="323850"/>
        </a:xfrm>
        <a:prstGeom prst="rightBrace">
          <a:avLst>
            <a:gd name="adj1" fmla="val -46569"/>
            <a:gd name="adj2" fmla="val 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657225</xdr:colOff>
      <xdr:row>27</xdr:row>
      <xdr:rowOff>28575</xdr:rowOff>
    </xdr:from>
    <xdr:to>
      <xdr:col>7</xdr:col>
      <xdr:colOff>952500</xdr:colOff>
      <xdr:row>28</xdr:row>
      <xdr:rowOff>66675</xdr:rowOff>
    </xdr:to>
    <xdr:sp>
      <xdr:nvSpPr>
        <xdr:cNvPr id="3" name="Gerade Verbindung mit Pfeil 3"/>
        <xdr:cNvSpPr>
          <a:spLocks/>
        </xdr:cNvSpPr>
      </xdr:nvSpPr>
      <xdr:spPr>
        <a:xfrm flipH="1" flipV="1">
          <a:off x="5572125" y="5457825"/>
          <a:ext cx="295275" cy="200025"/>
        </a:xfrm>
        <a:prstGeom prst="straightConnector1">
          <a:avLst/>
        </a:prstGeom>
        <a:noFill/>
        <a:ln w="15875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85725</xdr:rowOff>
    </xdr:from>
    <xdr:to>
      <xdr:col>12</xdr:col>
      <xdr:colOff>676275</xdr:colOff>
      <xdr:row>0</xdr:row>
      <xdr:rowOff>285750</xdr:rowOff>
    </xdr:to>
    <xdr:sp>
      <xdr:nvSpPr>
        <xdr:cNvPr id="4" name="Abgerundetes Rechteck 4">
          <a:hlinkClick r:id="rId1"/>
        </xdr:cNvPr>
        <xdr:cNvSpPr>
          <a:spLocks/>
        </xdr:cNvSpPr>
      </xdr:nvSpPr>
      <xdr:spPr>
        <a:xfrm>
          <a:off x="7686675" y="85725"/>
          <a:ext cx="1562100" cy="2000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ctr">
            <a:defRPr/>
          </a:pP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</a:t>
          </a: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zur Übersicht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22</xdr:row>
      <xdr:rowOff>19050</xdr:rowOff>
    </xdr:from>
    <xdr:to>
      <xdr:col>5</xdr:col>
      <xdr:colOff>28575</xdr:colOff>
      <xdr:row>22</xdr:row>
      <xdr:rowOff>228600</xdr:rowOff>
    </xdr:to>
    <xdr:sp>
      <xdr:nvSpPr>
        <xdr:cNvPr id="1" name="AutoShape 3"/>
        <xdr:cNvSpPr>
          <a:spLocks/>
        </xdr:cNvSpPr>
      </xdr:nvSpPr>
      <xdr:spPr>
        <a:xfrm>
          <a:off x="1438275" y="4391025"/>
          <a:ext cx="2343150" cy="209550"/>
        </a:xfrm>
        <a:prstGeom prst="rightArrow">
          <a:avLst>
            <a:gd name="adj1" fmla="val 42023"/>
            <a:gd name="adj2" fmla="val -2272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1057275</xdr:colOff>
      <xdr:row>25</xdr:row>
      <xdr:rowOff>19050</xdr:rowOff>
    </xdr:from>
    <xdr:to>
      <xdr:col>8</xdr:col>
      <xdr:colOff>1257300</xdr:colOff>
      <xdr:row>27</xdr:row>
      <xdr:rowOff>142875</xdr:rowOff>
    </xdr:to>
    <xdr:sp>
      <xdr:nvSpPr>
        <xdr:cNvPr id="2" name="Geschweifte Klammer rechts 2"/>
        <xdr:cNvSpPr>
          <a:spLocks/>
        </xdr:cNvSpPr>
      </xdr:nvSpPr>
      <xdr:spPr>
        <a:xfrm>
          <a:off x="6962775" y="5029200"/>
          <a:ext cx="200025" cy="523875"/>
        </a:xfrm>
        <a:prstGeom prst="rightBrace">
          <a:avLst>
            <a:gd name="adj1" fmla="val -46819"/>
            <a:gd name="adj2" fmla="val 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28</xdr:row>
      <xdr:rowOff>38100</xdr:rowOff>
    </xdr:from>
    <xdr:to>
      <xdr:col>7</xdr:col>
      <xdr:colOff>876300</xdr:colOff>
      <xdr:row>29</xdr:row>
      <xdr:rowOff>76200</xdr:rowOff>
    </xdr:to>
    <xdr:sp>
      <xdr:nvSpPr>
        <xdr:cNvPr id="3" name="Gerade Verbindung mit Pfeil 3"/>
        <xdr:cNvSpPr>
          <a:spLocks/>
        </xdr:cNvSpPr>
      </xdr:nvSpPr>
      <xdr:spPr>
        <a:xfrm flipH="1" flipV="1">
          <a:off x="5514975" y="5648325"/>
          <a:ext cx="295275" cy="200025"/>
        </a:xfrm>
        <a:prstGeom prst="straightConnector1">
          <a:avLst/>
        </a:prstGeom>
        <a:noFill/>
        <a:ln w="15875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0</xdr:row>
      <xdr:rowOff>85725</xdr:rowOff>
    </xdr:from>
    <xdr:to>
      <xdr:col>12</xdr:col>
      <xdr:colOff>733425</xdr:colOff>
      <xdr:row>0</xdr:row>
      <xdr:rowOff>285750</xdr:rowOff>
    </xdr:to>
    <xdr:sp>
      <xdr:nvSpPr>
        <xdr:cNvPr id="4" name="Abgerundetes Rechteck 4">
          <a:hlinkClick r:id="rId1"/>
        </xdr:cNvPr>
        <xdr:cNvSpPr>
          <a:spLocks/>
        </xdr:cNvSpPr>
      </xdr:nvSpPr>
      <xdr:spPr>
        <a:xfrm>
          <a:off x="7686675" y="85725"/>
          <a:ext cx="1562100" cy="2000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ctr">
            <a:defRPr/>
          </a:pP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</a:t>
          </a: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zur Übersicht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22</xdr:row>
      <xdr:rowOff>9525</xdr:rowOff>
    </xdr:from>
    <xdr:to>
      <xdr:col>5</xdr:col>
      <xdr:colOff>19050</xdr:colOff>
      <xdr:row>22</xdr:row>
      <xdr:rowOff>219075</xdr:rowOff>
    </xdr:to>
    <xdr:sp>
      <xdr:nvSpPr>
        <xdr:cNvPr id="1" name="AutoShape 3"/>
        <xdr:cNvSpPr>
          <a:spLocks/>
        </xdr:cNvSpPr>
      </xdr:nvSpPr>
      <xdr:spPr>
        <a:xfrm>
          <a:off x="1428750" y="4352925"/>
          <a:ext cx="2343150" cy="209550"/>
        </a:xfrm>
        <a:prstGeom prst="rightArrow">
          <a:avLst>
            <a:gd name="adj1" fmla="val 42023"/>
            <a:gd name="adj2" fmla="val -2272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0</xdr:row>
      <xdr:rowOff>85725</xdr:rowOff>
    </xdr:from>
    <xdr:to>
      <xdr:col>12</xdr:col>
      <xdr:colOff>371475</xdr:colOff>
      <xdr:row>0</xdr:row>
      <xdr:rowOff>285750</xdr:rowOff>
    </xdr:to>
    <xdr:sp>
      <xdr:nvSpPr>
        <xdr:cNvPr id="2" name="Abgerundetes Rechteck 2">
          <a:hlinkClick r:id="rId1"/>
        </xdr:cNvPr>
        <xdr:cNvSpPr>
          <a:spLocks/>
        </xdr:cNvSpPr>
      </xdr:nvSpPr>
      <xdr:spPr>
        <a:xfrm>
          <a:off x="7486650" y="85725"/>
          <a:ext cx="1562100" cy="2000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ctr">
            <a:defRPr/>
          </a:pP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</a:t>
          </a: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zur Übersicht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57150</xdr:rowOff>
    </xdr:from>
    <xdr:to>
      <xdr:col>5</xdr:col>
      <xdr:colOff>19050</xdr:colOff>
      <xdr:row>22</xdr:row>
      <xdr:rowOff>247650</xdr:rowOff>
    </xdr:to>
    <xdr:sp>
      <xdr:nvSpPr>
        <xdr:cNvPr id="1" name="AutoShape 3"/>
        <xdr:cNvSpPr>
          <a:spLocks/>
        </xdr:cNvSpPr>
      </xdr:nvSpPr>
      <xdr:spPr>
        <a:xfrm>
          <a:off x="1400175" y="4400550"/>
          <a:ext cx="2371725" cy="190500"/>
        </a:xfrm>
        <a:prstGeom prst="rightArrow">
          <a:avLst>
            <a:gd name="adj1" fmla="val 42851"/>
            <a:gd name="adj2" fmla="val -2272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25</xdr:row>
      <xdr:rowOff>28575</xdr:rowOff>
    </xdr:from>
    <xdr:to>
      <xdr:col>9</xdr:col>
      <xdr:colOff>228600</xdr:colOff>
      <xdr:row>26</xdr:row>
      <xdr:rowOff>152400</xdr:rowOff>
    </xdr:to>
    <xdr:sp>
      <xdr:nvSpPr>
        <xdr:cNvPr id="2" name="Geschweifte Klammer rechts 2"/>
        <xdr:cNvSpPr>
          <a:spLocks/>
        </xdr:cNvSpPr>
      </xdr:nvSpPr>
      <xdr:spPr>
        <a:xfrm>
          <a:off x="7200900" y="5076825"/>
          <a:ext cx="209550" cy="323850"/>
        </a:xfrm>
        <a:prstGeom prst="rightBrace">
          <a:avLst>
            <a:gd name="adj1" fmla="val -44606"/>
            <a:gd name="adj2" fmla="val 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0</xdr:row>
      <xdr:rowOff>85725</xdr:rowOff>
    </xdr:from>
    <xdr:to>
      <xdr:col>12</xdr:col>
      <xdr:colOff>266700</xdr:colOff>
      <xdr:row>0</xdr:row>
      <xdr:rowOff>285750</xdr:rowOff>
    </xdr:to>
    <xdr:sp>
      <xdr:nvSpPr>
        <xdr:cNvPr id="3" name="Abgerundetes Rechteck 3">
          <a:hlinkClick r:id="rId1"/>
        </xdr:cNvPr>
        <xdr:cNvSpPr>
          <a:spLocks/>
        </xdr:cNvSpPr>
      </xdr:nvSpPr>
      <xdr:spPr>
        <a:xfrm>
          <a:off x="7400925" y="85725"/>
          <a:ext cx="1562100" cy="2000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ctr">
            <a:defRPr/>
          </a:pP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</a:t>
          </a: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zur Übersicht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rgb="FFFFFF00"/>
  </sheetPr>
  <dimension ref="J16:J16"/>
  <sheetViews>
    <sheetView tabSelected="1" zoomScalePageLayoutView="0" workbookViewId="0" topLeftCell="A1">
      <selection activeCell="I4" sqref="I4:J4"/>
    </sheetView>
  </sheetViews>
  <sheetFormatPr defaultColWidth="11.421875" defaultRowHeight="12.75"/>
  <sheetData>
    <row r="16" ht="15.75">
      <c r="J16" s="102"/>
    </row>
  </sheetData>
  <sheetProtection password="DF37" sheet="1" objects="1" scenarios="1"/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tabColor rgb="FFEBA415"/>
  </sheetPr>
  <dimension ref="A1:N43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C7" sqref="C7"/>
    </sheetView>
  </sheetViews>
  <sheetFormatPr defaultColWidth="11.421875" defaultRowHeight="12.75"/>
  <cols>
    <col min="1" max="1" width="14.7109375" style="0" customWidth="1"/>
    <col min="2" max="2" width="6.28125" style="0" customWidth="1"/>
    <col min="3" max="3" width="12.57421875" style="0" customWidth="1"/>
    <col min="4" max="4" width="9.421875" style="0" customWidth="1"/>
    <col min="5" max="6" width="13.28125" style="0" customWidth="1"/>
    <col min="7" max="7" width="4.140625" style="0" customWidth="1"/>
    <col min="8" max="8" width="14.57421875" style="0" customWidth="1"/>
    <col min="9" max="9" width="18.421875" style="0" customWidth="1"/>
    <col min="10" max="10" width="5.7109375" style="0" customWidth="1"/>
    <col min="11" max="11" width="8.57421875" style="0" customWidth="1"/>
    <col min="12" max="12" width="7.57421875" style="0" customWidth="1"/>
    <col min="13" max="13" width="5.57421875" style="0" customWidth="1"/>
    <col min="14" max="14" width="11.421875" style="107" customWidth="1"/>
  </cols>
  <sheetData>
    <row r="1" spans="1:13" ht="24.75" customHeight="1">
      <c r="A1" s="33" t="s">
        <v>35</v>
      </c>
      <c r="B1" s="31"/>
      <c r="C1" s="32"/>
      <c r="D1" s="32"/>
      <c r="E1" s="32"/>
      <c r="F1" s="32"/>
      <c r="G1" s="32"/>
      <c r="H1" s="32"/>
      <c r="I1" s="2"/>
      <c r="J1" s="2"/>
      <c r="K1" s="2"/>
      <c r="L1" s="2"/>
      <c r="M1" s="2"/>
    </row>
    <row r="2" spans="1:13" ht="25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7.25" customHeight="1">
      <c r="A3" s="57" t="s">
        <v>81</v>
      </c>
      <c r="B3" s="58"/>
      <c r="C3" s="59"/>
      <c r="D3" s="59"/>
      <c r="E3" s="59"/>
      <c r="F3" s="59"/>
      <c r="G3" s="2"/>
      <c r="H3" s="45"/>
      <c r="I3" s="19" t="s">
        <v>80</v>
      </c>
      <c r="J3" s="2"/>
      <c r="K3" s="2"/>
      <c r="L3" s="2"/>
      <c r="M3" s="2"/>
    </row>
    <row r="4" spans="1:13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tr">
        <f>IF(C9&gt;=0,"Einnahme auf:","Auszahlg. aus:")</f>
        <v>Einnahme auf:</v>
      </c>
      <c r="B5" s="3" t="s">
        <v>39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customHeight="1">
      <c r="A7" s="60" t="s">
        <v>9</v>
      </c>
      <c r="B7" s="57"/>
      <c r="C7" s="109"/>
      <c r="D7" s="2"/>
      <c r="E7" s="105" t="s">
        <v>94</v>
      </c>
      <c r="F7" s="2"/>
      <c r="G7" s="2"/>
      <c r="H7" s="2"/>
      <c r="I7" s="2"/>
      <c r="J7" s="2"/>
      <c r="K7" s="2"/>
      <c r="L7" s="2"/>
      <c r="M7" s="2"/>
    </row>
    <row r="8" spans="1:13" ht="12.75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customHeight="1">
      <c r="A9" s="60" t="s">
        <v>5</v>
      </c>
      <c r="B9" s="57"/>
      <c r="C9" s="43"/>
      <c r="D9" s="4"/>
      <c r="E9" s="19" t="s">
        <v>7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40"/>
      <c r="B10" s="13"/>
      <c r="C10" s="66"/>
      <c r="D10" s="4"/>
      <c r="E10" s="19"/>
      <c r="F10" s="2"/>
      <c r="G10" s="2"/>
      <c r="H10" s="2"/>
      <c r="I10" s="2"/>
      <c r="J10" s="2"/>
      <c r="K10" s="2"/>
      <c r="L10" s="2"/>
      <c r="M10" s="2"/>
    </row>
    <row r="11" spans="1:13" ht="15" customHeight="1">
      <c r="A11" s="60" t="s">
        <v>71</v>
      </c>
      <c r="B11" s="57"/>
      <c r="C11" s="43"/>
      <c r="D11" s="7" t="s">
        <v>10</v>
      </c>
      <c r="E11" s="2" t="s">
        <v>89</v>
      </c>
      <c r="F11" s="2"/>
      <c r="G11" s="2"/>
      <c r="H11" s="2"/>
      <c r="I11" s="2"/>
      <c r="J11" s="2"/>
      <c r="K11" s="2"/>
      <c r="L11" s="2"/>
      <c r="M11" s="2"/>
    </row>
    <row r="12" spans="1:13" ht="14.25" customHeight="1">
      <c r="A12" s="97"/>
      <c r="B12" s="97"/>
      <c r="C12" s="98"/>
      <c r="E12" s="19" t="s">
        <v>88</v>
      </c>
      <c r="F12" s="3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3" t="s">
        <v>6</v>
      </c>
      <c r="B14" s="8"/>
      <c r="C14" s="21">
        <f>IF(C11=100,C9,C9-H17)</f>
        <v>0</v>
      </c>
      <c r="D14" s="2" t="s">
        <v>0</v>
      </c>
      <c r="E14" s="100" t="s">
        <v>1</v>
      </c>
      <c r="F14" s="22">
        <f>C9</f>
        <v>0</v>
      </c>
      <c r="G14" s="4" t="s">
        <v>3</v>
      </c>
      <c r="H14" s="9" t="s">
        <v>2</v>
      </c>
      <c r="I14" s="2"/>
      <c r="J14" s="2"/>
      <c r="K14" s="2"/>
      <c r="L14" s="2"/>
      <c r="M14" s="2"/>
    </row>
    <row r="15" spans="1:13" ht="12.75">
      <c r="A15" s="2"/>
      <c r="B15" s="2"/>
      <c r="C15" s="21"/>
      <c r="D15" s="2"/>
      <c r="E15" s="10"/>
      <c r="F15" s="4">
        <f>(IF(C11=100,100,(100+C11)))</f>
        <v>100</v>
      </c>
      <c r="G15" s="2"/>
      <c r="H15" s="10">
        <v>1</v>
      </c>
      <c r="I15" s="2"/>
      <c r="J15" s="2"/>
      <c r="K15" s="2"/>
      <c r="L15" s="2"/>
      <c r="M15" s="2"/>
    </row>
    <row r="16" spans="1:13" ht="7.5" customHeight="1">
      <c r="A16" s="2"/>
      <c r="B16" s="2"/>
      <c r="C16" s="2"/>
      <c r="D16" s="2"/>
      <c r="E16" s="2"/>
      <c r="F16" s="10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11" t="s">
        <v>2</v>
      </c>
      <c r="G17" s="4" t="s">
        <v>3</v>
      </c>
      <c r="H17" s="23">
        <f>C9*100/F15</f>
        <v>0</v>
      </c>
      <c r="I17" s="19" t="str">
        <f>IF(C11=100,"","reine Projektmittel")</f>
        <v>reine Projektmittel</v>
      </c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>
      <c r="A19" s="2"/>
      <c r="B19" s="2"/>
      <c r="C19" s="41" t="str">
        <f>IF(C9&gt;=0,"Abgang","Zugang")</f>
        <v>Abgang</v>
      </c>
      <c r="D19" s="13"/>
      <c r="E19" s="41" t="str">
        <f>IF(C9&gt;=0,"Zugang","Abgang")</f>
        <v>Zugang</v>
      </c>
      <c r="F19" s="2"/>
      <c r="G19" s="2"/>
      <c r="H19" s="2"/>
      <c r="I19" s="2"/>
      <c r="J19" s="2"/>
      <c r="K19" s="2"/>
      <c r="L19" s="2"/>
      <c r="M19" s="2"/>
    </row>
    <row r="20" spans="1:13" ht="18" customHeight="1">
      <c r="A20" s="67" t="s">
        <v>12</v>
      </c>
      <c r="B20" s="16"/>
      <c r="C20" s="38" t="s">
        <v>36</v>
      </c>
      <c r="D20" s="13"/>
      <c r="E20" s="39" t="s">
        <v>37</v>
      </c>
      <c r="F20" s="13"/>
      <c r="G20" s="13"/>
      <c r="H20" s="40" t="s">
        <v>13</v>
      </c>
      <c r="I20" s="70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38.25">
      <c r="A22" s="24" t="s">
        <v>8</v>
      </c>
      <c r="B22" s="13"/>
      <c r="C22" s="24" t="s">
        <v>54</v>
      </c>
      <c r="D22" s="14" t="s">
        <v>4</v>
      </c>
      <c r="E22" s="24" t="s">
        <v>11</v>
      </c>
      <c r="F22" s="15"/>
      <c r="G22" s="120" t="s">
        <v>47</v>
      </c>
      <c r="H22" s="121"/>
      <c r="I22" s="83" t="s">
        <v>76</v>
      </c>
      <c r="J22" s="2"/>
      <c r="K22" s="2"/>
      <c r="L22" s="19" t="s">
        <v>28</v>
      </c>
      <c r="M22" s="2"/>
    </row>
    <row r="23" spans="1:13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68">
        <f>C7</f>
        <v>0</v>
      </c>
      <c r="B24" s="25" t="str">
        <f>IF(C9&gt;=0,"UG0","UG1")</f>
        <v>UG0</v>
      </c>
      <c r="C24" s="47">
        <f>C14*D24%</f>
        <v>0</v>
      </c>
      <c r="D24" s="28">
        <v>1.6</v>
      </c>
      <c r="E24" s="20">
        <f>(C14*D24%)</f>
        <v>0</v>
      </c>
      <c r="F24" s="25" t="str">
        <f>IF(C9&gt;=0,"UG1","UG0")</f>
        <v>UG1</v>
      </c>
      <c r="G24" s="2"/>
      <c r="H24" s="69" t="s">
        <v>15</v>
      </c>
      <c r="I24" s="3" t="s">
        <v>20</v>
      </c>
      <c r="J24" s="2"/>
      <c r="K24" s="2"/>
      <c r="L24" s="18" t="s">
        <v>24</v>
      </c>
      <c r="M24" s="2"/>
    </row>
    <row r="25" spans="1:13" ht="15.75">
      <c r="A25" s="68">
        <f>C7</f>
        <v>0</v>
      </c>
      <c r="B25" s="25" t="str">
        <f>IF(C9&gt;=0,"UG0","UG1")</f>
        <v>UG0</v>
      </c>
      <c r="C25" s="47">
        <f>C14*D25%</f>
        <v>0</v>
      </c>
      <c r="D25" s="28">
        <v>35.42</v>
      </c>
      <c r="E25" s="20">
        <f>(C14*D25%)</f>
        <v>0</v>
      </c>
      <c r="F25" s="25" t="str">
        <f>IF(C9&gt;=0,"UG1","UG0")</f>
        <v>UG1</v>
      </c>
      <c r="G25" s="2"/>
      <c r="H25" s="70" t="s">
        <v>14</v>
      </c>
      <c r="I25" s="83" t="s">
        <v>76</v>
      </c>
      <c r="J25" s="74" t="s">
        <v>78</v>
      </c>
      <c r="K25" s="84" t="s">
        <v>17</v>
      </c>
      <c r="L25" s="74" t="s">
        <v>24</v>
      </c>
      <c r="M25" s="2"/>
    </row>
    <row r="26" spans="1:13" ht="15.75">
      <c r="A26" s="68">
        <f>C7</f>
        <v>0</v>
      </c>
      <c r="B26" s="25" t="str">
        <f>IF(C9&gt;=0,"UG0","UG1")</f>
        <v>UG0</v>
      </c>
      <c r="C26" s="47">
        <f>C14*D26%</f>
        <v>0</v>
      </c>
      <c r="D26" s="28">
        <v>29.52</v>
      </c>
      <c r="E26" s="20">
        <f>(C14*D26%)</f>
        <v>0</v>
      </c>
      <c r="F26" s="25" t="str">
        <f>IF(C9&gt;=0,"UG1","UG0")</f>
        <v>UG1</v>
      </c>
      <c r="G26" s="2"/>
      <c r="H26" s="85" t="s">
        <v>72</v>
      </c>
      <c r="I26" s="17" t="s">
        <v>77</v>
      </c>
      <c r="J26" s="12"/>
      <c r="K26" s="12"/>
      <c r="L26" s="72" t="s">
        <v>24</v>
      </c>
      <c r="M26" s="2"/>
    </row>
    <row r="27" spans="1:14" ht="15.75">
      <c r="A27" s="68">
        <f>C7</f>
        <v>0</v>
      </c>
      <c r="B27" s="25" t="str">
        <f>IF(C9&gt;=0,"UG0","UG1")</f>
        <v>UG0</v>
      </c>
      <c r="C27" s="47">
        <f>C14*D27%</f>
        <v>0</v>
      </c>
      <c r="D27" s="28">
        <v>16.73</v>
      </c>
      <c r="E27" s="20">
        <f>(C14*D27%)</f>
        <v>0</v>
      </c>
      <c r="F27" s="46" t="str">
        <f>IF(C9&gt;=0,"UG1","UG0")</f>
        <v>UG1</v>
      </c>
      <c r="G27" s="2"/>
      <c r="H27" s="113" t="str">
        <f>MID(C7,1,2)&amp;N27</f>
        <v>01000099</v>
      </c>
      <c r="I27" s="19" t="s">
        <v>73</v>
      </c>
      <c r="J27" s="2"/>
      <c r="K27" s="2"/>
      <c r="L27" s="18" t="s">
        <v>23</v>
      </c>
      <c r="M27" s="2"/>
      <c r="N27" s="108" t="s">
        <v>29</v>
      </c>
    </row>
    <row r="28" spans="1:14" ht="15.75">
      <c r="A28" s="75">
        <f>C7</f>
        <v>0</v>
      </c>
      <c r="B28" s="26" t="str">
        <f>IF(C9&gt;=0,"UG0","UG1")</f>
        <v>UG0</v>
      </c>
      <c r="C28" s="48">
        <f>C14*D28%</f>
        <v>0</v>
      </c>
      <c r="D28" s="29">
        <v>16.73</v>
      </c>
      <c r="E28" s="49">
        <f>(C14*D28%)</f>
        <v>0</v>
      </c>
      <c r="F28" s="26" t="str">
        <f>IF(C9&gt;=0,"UG1","UG0")</f>
        <v>UG1</v>
      </c>
      <c r="G28" s="12"/>
      <c r="H28" s="112" t="str">
        <f>MID(C7,1,6)&amp;N28</f>
        <v>0099</v>
      </c>
      <c r="I28" s="19" t="s">
        <v>74</v>
      </c>
      <c r="J28" s="86" t="s">
        <v>75</v>
      </c>
      <c r="K28" s="2" t="s">
        <v>22</v>
      </c>
      <c r="L28" s="18" t="s">
        <v>23</v>
      </c>
      <c r="M28" s="2"/>
      <c r="N28" s="108" t="s">
        <v>31</v>
      </c>
    </row>
    <row r="29" spans="1:13" ht="12.75">
      <c r="A29" s="2"/>
      <c r="B29" s="2"/>
      <c r="C29" s="21">
        <f>SUM(C24:C28)</f>
        <v>0</v>
      </c>
      <c r="D29" s="28">
        <f>SUM(D24:D28)</f>
        <v>100.00000000000001</v>
      </c>
      <c r="E29" s="21">
        <f>SUM(E24:E28)</f>
        <v>0</v>
      </c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19" t="s">
        <v>79</v>
      </c>
      <c r="J30" s="2"/>
      <c r="K30" s="2"/>
      <c r="L30" s="2"/>
      <c r="M30" s="2"/>
    </row>
    <row r="31" spans="1:13" ht="8.25" customHeight="1">
      <c r="A31" s="2"/>
      <c r="B31" s="2"/>
      <c r="C31" s="2"/>
      <c r="D31" s="2"/>
      <c r="E31" s="2"/>
      <c r="F31" s="2"/>
      <c r="G31" s="2"/>
      <c r="H31" s="2"/>
      <c r="I31" s="19"/>
      <c r="J31" s="2"/>
      <c r="K31" s="2"/>
      <c r="L31" s="2"/>
      <c r="M31" s="2"/>
    </row>
    <row r="32" spans="1:13" ht="12.75">
      <c r="A32" s="19" t="s">
        <v>33</v>
      </c>
      <c r="B32" s="2"/>
      <c r="C32" s="2"/>
      <c r="D32" s="5"/>
      <c r="E32" s="2"/>
      <c r="F32" s="2"/>
      <c r="G32" s="2"/>
      <c r="H32" s="2"/>
      <c r="I32" s="2"/>
      <c r="J32" s="2"/>
      <c r="K32" s="2"/>
      <c r="L32" s="2"/>
      <c r="M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103"/>
    </row>
    <row r="36" spans="1:8" ht="12.75">
      <c r="A36" s="2"/>
      <c r="B36" s="2"/>
      <c r="C36" s="2"/>
      <c r="D36" s="2"/>
      <c r="E36" s="2"/>
      <c r="F36" s="2"/>
      <c r="G36" s="2"/>
      <c r="H36" s="103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</sheetData>
  <sheetProtection password="DF37" sheet="1" objects="1" selectLockedCells="1"/>
  <mergeCells count="1">
    <mergeCell ref="G22:H22"/>
  </mergeCells>
  <printOptions/>
  <pageMargins left="0.7086614173228347" right="0.1968503937007874" top="0.7874015748031497" bottom="0.5905511811023623" header="0.5118110236220472" footer="0.31496062992125984"/>
  <pageSetup horizontalDpi="600" verticalDpi="600" orientation="landscape" paperSize="9" r:id="rId2"/>
  <headerFooter alignWithMargins="0">
    <oddHeader>&amp;LHaushaltsabteilung IV</oddHeader>
    <oddFooter>&amp;L&amp;8&amp;Z&amp;F&amp;C&amp;"Arial,Fett"&amp;A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>
    <tabColor rgb="FF70ADD2"/>
  </sheetPr>
  <dimension ref="A1:M40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C7" sqref="C7"/>
    </sheetView>
  </sheetViews>
  <sheetFormatPr defaultColWidth="11.421875" defaultRowHeight="12.75"/>
  <cols>
    <col min="1" max="1" width="14.7109375" style="0" customWidth="1"/>
    <col min="2" max="2" width="6.28125" style="0" customWidth="1"/>
    <col min="3" max="3" width="12.57421875" style="0" customWidth="1"/>
    <col min="4" max="4" width="9.421875" style="0" customWidth="1"/>
    <col min="5" max="6" width="13.28125" style="0" customWidth="1"/>
    <col min="7" max="7" width="4.140625" style="0" customWidth="1"/>
    <col min="8" max="8" width="14.57421875" style="0" customWidth="1"/>
    <col min="9" max="9" width="18.421875" style="0" customWidth="1"/>
    <col min="10" max="10" width="4.140625" style="0" customWidth="1"/>
    <col min="11" max="11" width="6.140625" style="0" customWidth="1"/>
    <col min="12" max="12" width="7.57421875" style="0" customWidth="1"/>
    <col min="13" max="13" width="10.421875" style="0" customWidth="1"/>
  </cols>
  <sheetData>
    <row r="1" spans="1:13" ht="24.75" customHeight="1">
      <c r="A1" s="33" t="s">
        <v>35</v>
      </c>
      <c r="B1" s="31"/>
      <c r="C1" s="32"/>
      <c r="D1" s="32"/>
      <c r="E1" s="32"/>
      <c r="F1" s="32"/>
      <c r="G1" s="32"/>
      <c r="H1" s="32"/>
      <c r="I1" s="2"/>
      <c r="J1" s="2"/>
      <c r="K1" s="2"/>
      <c r="L1" s="2"/>
      <c r="M1" s="2"/>
    </row>
    <row r="2" spans="1:13" ht="25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7.25" customHeight="1">
      <c r="A3" s="61" t="s">
        <v>82</v>
      </c>
      <c r="B3" s="62"/>
      <c r="C3" s="63"/>
      <c r="D3" s="63"/>
      <c r="E3" s="63"/>
      <c r="F3" s="2"/>
      <c r="G3" s="2"/>
      <c r="H3" s="45"/>
      <c r="I3" s="2"/>
      <c r="J3" s="2"/>
      <c r="K3" s="2"/>
      <c r="L3" s="2"/>
      <c r="M3" s="2"/>
    </row>
    <row r="4" spans="1:13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tr">
        <f>IF(C9&gt;=0,"Einnahme auf:","Auszahlg. aus:")</f>
        <v>Einnahme auf:</v>
      </c>
      <c r="B5" s="3" t="s">
        <v>39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customHeight="1">
      <c r="A7" s="64" t="s">
        <v>9</v>
      </c>
      <c r="B7" s="64"/>
      <c r="C7" s="109"/>
      <c r="D7" s="2"/>
      <c r="E7" s="105" t="s">
        <v>94</v>
      </c>
      <c r="F7" s="2"/>
      <c r="G7" s="2"/>
      <c r="H7" s="2"/>
      <c r="I7" s="2"/>
      <c r="J7" s="2"/>
      <c r="K7" s="2"/>
      <c r="L7" s="2"/>
      <c r="M7" s="2"/>
    </row>
    <row r="8" spans="1:13" ht="12.75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customHeight="1">
      <c r="A9" s="64" t="s">
        <v>5</v>
      </c>
      <c r="B9" s="64"/>
      <c r="C9" s="43"/>
      <c r="D9" s="4"/>
      <c r="E9" s="19" t="s">
        <v>7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40"/>
      <c r="B10" s="13"/>
      <c r="C10" s="66"/>
      <c r="D10" s="4"/>
      <c r="E10" s="19"/>
      <c r="F10" s="2"/>
      <c r="G10" s="2"/>
      <c r="H10" s="2"/>
      <c r="I10" s="2"/>
      <c r="J10" s="2"/>
      <c r="K10" s="2"/>
      <c r="L10" s="2"/>
      <c r="M10" s="2"/>
    </row>
    <row r="11" spans="1:13" ht="15" customHeight="1">
      <c r="A11" s="64" t="s">
        <v>71</v>
      </c>
      <c r="B11" s="64"/>
      <c r="C11" s="43"/>
      <c r="D11" s="7" t="s">
        <v>10</v>
      </c>
      <c r="E11" s="2" t="s">
        <v>91</v>
      </c>
      <c r="F11" s="2"/>
      <c r="G11" s="2"/>
      <c r="H11" s="2"/>
      <c r="I11" s="2"/>
      <c r="J11" s="2"/>
      <c r="K11" s="2"/>
      <c r="L11" s="2"/>
      <c r="M11" s="2"/>
    </row>
    <row r="12" spans="1:13" ht="13.5" customHeight="1">
      <c r="A12" s="97"/>
      <c r="B12" s="97"/>
      <c r="C12" s="98"/>
      <c r="E12" s="19" t="s">
        <v>88</v>
      </c>
      <c r="F12" s="3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3" t="s">
        <v>6</v>
      </c>
      <c r="B14" s="8"/>
      <c r="C14" s="21">
        <f>IF(C11=100,C9,C9-H17)</f>
        <v>0</v>
      </c>
      <c r="D14" s="2" t="s">
        <v>0</v>
      </c>
      <c r="E14" s="100" t="s">
        <v>1</v>
      </c>
      <c r="F14" s="22">
        <f>C9</f>
        <v>0</v>
      </c>
      <c r="G14" s="4" t="s">
        <v>3</v>
      </c>
      <c r="H14" s="9" t="s">
        <v>2</v>
      </c>
      <c r="I14" s="2"/>
      <c r="J14" s="2"/>
      <c r="K14" s="2"/>
      <c r="L14" s="2"/>
      <c r="M14" s="2"/>
    </row>
    <row r="15" spans="1:13" ht="12.75">
      <c r="A15" s="2"/>
      <c r="B15" s="2"/>
      <c r="C15" s="21"/>
      <c r="D15" s="2"/>
      <c r="E15" s="10"/>
      <c r="F15" s="4">
        <f>(IF(C11=100,100,(100+C11)))</f>
        <v>100</v>
      </c>
      <c r="G15" s="2"/>
      <c r="H15" s="10">
        <v>1</v>
      </c>
      <c r="I15" s="2"/>
      <c r="J15" s="2"/>
      <c r="K15" s="2"/>
      <c r="L15" s="2"/>
      <c r="M15" s="2"/>
    </row>
    <row r="16" spans="1:13" ht="7.5" customHeight="1">
      <c r="A16" s="2"/>
      <c r="B16" s="2"/>
      <c r="C16" s="2"/>
      <c r="D16" s="2"/>
      <c r="E16" s="2"/>
      <c r="F16" s="10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11" t="s">
        <v>2</v>
      </c>
      <c r="G17" s="4" t="s">
        <v>3</v>
      </c>
      <c r="H17" s="23">
        <f>C9*100/F15</f>
        <v>0</v>
      </c>
      <c r="I17" s="19" t="str">
        <f>IF(C11=100,"","reine Projektmittel")</f>
        <v>reine Projektmittel</v>
      </c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>
      <c r="A19" s="2"/>
      <c r="B19" s="2"/>
      <c r="C19" s="41" t="str">
        <f>IF(C9&gt;=0,"Abgang","Zugang")</f>
        <v>Abgang</v>
      </c>
      <c r="D19" s="13"/>
      <c r="E19" s="41" t="str">
        <f>IF(C9&gt;=0,"Zugang","Abgang")</f>
        <v>Zugang</v>
      </c>
      <c r="F19" s="2"/>
      <c r="G19" s="2"/>
      <c r="H19" s="2"/>
      <c r="I19" s="2"/>
      <c r="J19" s="2"/>
      <c r="K19" s="2"/>
      <c r="L19" s="2"/>
      <c r="M19" s="2"/>
    </row>
    <row r="20" spans="1:13" ht="18" customHeight="1">
      <c r="A20" s="67" t="s">
        <v>12</v>
      </c>
      <c r="B20" s="16"/>
      <c r="C20" s="38" t="s">
        <v>36</v>
      </c>
      <c r="D20" s="13"/>
      <c r="E20" s="39" t="s">
        <v>37</v>
      </c>
      <c r="F20" s="13"/>
      <c r="G20" s="13"/>
      <c r="H20" s="40" t="s">
        <v>13</v>
      </c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38.25">
      <c r="A22" s="24" t="s">
        <v>8</v>
      </c>
      <c r="B22" s="13"/>
      <c r="C22" s="24" t="s">
        <v>53</v>
      </c>
      <c r="D22" s="14" t="s">
        <v>4</v>
      </c>
      <c r="E22" s="24" t="s">
        <v>11</v>
      </c>
      <c r="F22" s="15"/>
      <c r="G22" s="120" t="s">
        <v>47</v>
      </c>
      <c r="H22" s="121"/>
      <c r="I22" s="15"/>
      <c r="J22" s="2"/>
      <c r="K22" s="2"/>
      <c r="L22" s="19" t="s">
        <v>28</v>
      </c>
      <c r="M22" s="2"/>
    </row>
    <row r="23" spans="1:13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68">
        <f>C7</f>
        <v>0</v>
      </c>
      <c r="B24" s="25" t="str">
        <f>IF(C9&gt;=0,"UG0","UG1")</f>
        <v>UG0</v>
      </c>
      <c r="C24" s="47">
        <f>C14*D24%</f>
        <v>0</v>
      </c>
      <c r="D24" s="28">
        <v>100</v>
      </c>
      <c r="E24" s="20">
        <f>(C14*D24%)</f>
        <v>0</v>
      </c>
      <c r="F24" s="25" t="str">
        <f>IF(C9&gt;=0,"UG1","UG0")</f>
        <v>UG1</v>
      </c>
      <c r="G24" s="2"/>
      <c r="H24" s="70" t="s">
        <v>83</v>
      </c>
      <c r="I24" s="71" t="s">
        <v>86</v>
      </c>
      <c r="J24" s="12"/>
      <c r="K24" s="12"/>
      <c r="L24" s="72" t="s">
        <v>24</v>
      </c>
      <c r="M24" s="2"/>
    </row>
    <row r="25" spans="1:13" ht="15.75">
      <c r="A25" s="87" t="s">
        <v>85</v>
      </c>
      <c r="B25" s="26"/>
      <c r="C25" s="48"/>
      <c r="D25" s="29">
        <v>0</v>
      </c>
      <c r="E25" s="49"/>
      <c r="F25" s="26"/>
      <c r="G25" s="12"/>
      <c r="H25" s="87" t="s">
        <v>85</v>
      </c>
      <c r="I25" s="83" t="s">
        <v>84</v>
      </c>
      <c r="J25" s="84"/>
      <c r="K25" s="84"/>
      <c r="L25" s="88" t="s">
        <v>23</v>
      </c>
      <c r="M25" s="2"/>
    </row>
    <row r="26" spans="1:13" ht="12.75">
      <c r="A26" s="2"/>
      <c r="B26" s="2"/>
      <c r="C26" s="21">
        <f>SUM(C24:C25)</f>
        <v>0</v>
      </c>
      <c r="D26" s="28">
        <f>SUM(D24:D25)</f>
        <v>100</v>
      </c>
      <c r="E26" s="21">
        <f>SUM(E24:E25)</f>
        <v>0</v>
      </c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19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19"/>
      <c r="J28" s="2"/>
      <c r="K28" s="2"/>
      <c r="L28" s="2"/>
      <c r="M28" s="2"/>
    </row>
    <row r="29" spans="1:13" ht="12.75">
      <c r="A29" s="19" t="s">
        <v>87</v>
      </c>
      <c r="B29" s="2"/>
      <c r="C29" s="2"/>
      <c r="D29" s="5"/>
      <c r="E29" s="2"/>
      <c r="F29" s="2"/>
      <c r="G29" s="2"/>
      <c r="H29" s="2"/>
      <c r="I29" s="2"/>
      <c r="J29" s="2"/>
      <c r="K29" s="2"/>
      <c r="L29" s="2"/>
      <c r="M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</sheetData>
  <sheetProtection password="DF37" sheet="1" objects="1" selectLockedCells="1"/>
  <mergeCells count="1">
    <mergeCell ref="G22:H22"/>
  </mergeCells>
  <printOptions/>
  <pageMargins left="0.7086614173228347" right="0.1968503937007874" top="0.984251968503937" bottom="0.5905511811023623" header="0.5118110236220472" footer="0.31496062992125984"/>
  <pageSetup horizontalDpi="600" verticalDpi="600" orientation="landscape" paperSize="9" r:id="rId2"/>
  <headerFooter alignWithMargins="0">
    <oddHeader>&amp;LHaushaltsabteilung IV</oddHeader>
    <oddFooter>&amp;L&amp;8&amp;Z&amp;F&amp;C&amp;"Arial,Fett"&amp;A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>
    <tabColor rgb="FFFF0000"/>
  </sheetPr>
  <dimension ref="A1:N42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C7" sqref="C7"/>
    </sheetView>
  </sheetViews>
  <sheetFormatPr defaultColWidth="11.421875" defaultRowHeight="12.75"/>
  <cols>
    <col min="1" max="1" width="14.7109375" style="0" customWidth="1"/>
    <col min="2" max="2" width="6.28125" style="0" customWidth="1"/>
    <col min="3" max="3" width="12.57421875" style="0" customWidth="1"/>
    <col min="4" max="4" width="9.421875" style="0" customWidth="1"/>
    <col min="5" max="6" width="13.28125" style="0" customWidth="1"/>
    <col min="7" max="7" width="4.140625" style="0" customWidth="1"/>
    <col min="8" max="8" width="14.57421875" style="0" customWidth="1"/>
    <col min="9" max="9" width="18.421875" style="0" customWidth="1"/>
    <col min="10" max="10" width="5.7109375" style="0" customWidth="1"/>
    <col min="11" max="11" width="8.57421875" style="0" customWidth="1"/>
    <col min="12" max="12" width="7.57421875" style="0" customWidth="1"/>
    <col min="13" max="13" width="10.421875" style="0" customWidth="1"/>
    <col min="14" max="14" width="11.421875" style="107" customWidth="1"/>
  </cols>
  <sheetData>
    <row r="1" spans="1:13" ht="24.75" customHeight="1">
      <c r="A1" s="33" t="s">
        <v>35</v>
      </c>
      <c r="B1" s="31"/>
      <c r="C1" s="32"/>
      <c r="D1" s="32"/>
      <c r="E1" s="32"/>
      <c r="F1" s="32"/>
      <c r="G1" s="32"/>
      <c r="H1" s="32"/>
      <c r="I1" s="2"/>
      <c r="J1" s="2"/>
      <c r="K1" s="2"/>
      <c r="L1" s="2"/>
      <c r="M1" s="2"/>
    </row>
    <row r="2" spans="1:13" ht="25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7.25" customHeight="1">
      <c r="A3" s="89" t="s">
        <v>48</v>
      </c>
      <c r="B3" s="90"/>
      <c r="C3" s="90"/>
      <c r="D3" s="90"/>
      <c r="E3" s="90"/>
      <c r="F3" s="2"/>
      <c r="G3" s="2"/>
      <c r="H3" s="45" t="s">
        <v>62</v>
      </c>
      <c r="I3" s="2"/>
      <c r="J3" s="2"/>
      <c r="K3" s="2"/>
      <c r="L3" s="2"/>
      <c r="M3" s="2"/>
    </row>
    <row r="4" spans="1:13" ht="22.5" customHeight="1">
      <c r="A4" s="2"/>
      <c r="B4" s="2"/>
      <c r="C4" s="2"/>
      <c r="D4" s="2"/>
      <c r="E4" s="2"/>
      <c r="F4" s="2"/>
      <c r="G4" s="2"/>
      <c r="H4" s="45" t="s">
        <v>64</v>
      </c>
      <c r="I4" s="2"/>
      <c r="J4" s="2"/>
      <c r="K4" s="2"/>
      <c r="L4" s="2"/>
      <c r="M4" s="2"/>
    </row>
    <row r="5" spans="1:13" ht="12.75">
      <c r="A5" s="3" t="str">
        <f>IF(C9&gt;=0,"Einnahme auf:","Auszahlg. aus:")</f>
        <v>Einnahme auf:</v>
      </c>
      <c r="B5" s="3" t="s">
        <v>39</v>
      </c>
      <c r="C5" s="2"/>
      <c r="D5" s="2"/>
      <c r="E5" s="2"/>
      <c r="F5" s="2"/>
      <c r="G5" s="2"/>
      <c r="H5" s="91" t="s">
        <v>56</v>
      </c>
      <c r="I5" s="2"/>
      <c r="J5" s="2"/>
      <c r="K5" s="2"/>
      <c r="L5" s="2"/>
      <c r="M5" s="2"/>
    </row>
    <row r="6" spans="1:13" ht="12.75">
      <c r="A6" s="3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customHeight="1">
      <c r="A7" s="92" t="s">
        <v>9</v>
      </c>
      <c r="B7" s="93"/>
      <c r="C7" s="109"/>
      <c r="D7" s="2"/>
      <c r="E7" s="104" t="s">
        <v>93</v>
      </c>
      <c r="F7" s="2"/>
      <c r="G7" s="2"/>
      <c r="H7" s="2"/>
      <c r="I7" s="2"/>
      <c r="J7" s="2"/>
      <c r="K7" s="2"/>
      <c r="L7" s="2"/>
      <c r="M7" s="2"/>
    </row>
    <row r="8" spans="1:13" ht="12.75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customHeight="1">
      <c r="A9" s="92" t="s">
        <v>5</v>
      </c>
      <c r="B9" s="92"/>
      <c r="C9" s="43"/>
      <c r="D9" s="4"/>
      <c r="E9" s="19" t="s">
        <v>7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40"/>
      <c r="B10" s="13"/>
      <c r="C10" s="66"/>
      <c r="D10" s="4"/>
      <c r="E10" s="19"/>
      <c r="F10" s="2"/>
      <c r="G10" s="2"/>
      <c r="H10" s="2"/>
      <c r="I10" s="2"/>
      <c r="J10" s="2"/>
      <c r="K10" s="2"/>
      <c r="L10" s="2"/>
      <c r="M10" s="2"/>
    </row>
    <row r="11" spans="1:13" ht="15" customHeight="1">
      <c r="A11" s="92" t="s">
        <v>71</v>
      </c>
      <c r="B11" s="92"/>
      <c r="C11" s="43"/>
      <c r="D11" s="7" t="s">
        <v>10</v>
      </c>
      <c r="E11" s="2" t="s">
        <v>89</v>
      </c>
      <c r="F11" s="2"/>
      <c r="G11" s="2"/>
      <c r="H11" s="2"/>
      <c r="I11" s="2"/>
      <c r="J11" s="2"/>
      <c r="K11" s="2"/>
      <c r="L11" s="2"/>
      <c r="M11" s="2"/>
    </row>
    <row r="12" spans="1:13" ht="13.5" customHeight="1">
      <c r="A12" s="97"/>
      <c r="B12" s="97"/>
      <c r="C12" s="98"/>
      <c r="E12" s="19" t="s">
        <v>88</v>
      </c>
      <c r="F12" s="3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3" t="s">
        <v>6</v>
      </c>
      <c r="B14" s="8"/>
      <c r="C14" s="101">
        <f>IF(C11=100,C9,C9-H17)</f>
        <v>0</v>
      </c>
      <c r="D14" s="2" t="s">
        <v>0</v>
      </c>
      <c r="E14" s="100" t="s">
        <v>1</v>
      </c>
      <c r="F14" s="22">
        <f>C9</f>
        <v>0</v>
      </c>
      <c r="G14" s="4" t="s">
        <v>3</v>
      </c>
      <c r="H14" s="9" t="s">
        <v>2</v>
      </c>
      <c r="I14" s="2"/>
      <c r="J14" s="2"/>
      <c r="K14" s="2"/>
      <c r="L14" s="2"/>
      <c r="M14" s="2"/>
    </row>
    <row r="15" spans="1:13" ht="12.75">
      <c r="A15" s="2"/>
      <c r="B15" s="2"/>
      <c r="C15" s="21"/>
      <c r="D15" s="2"/>
      <c r="E15" s="10"/>
      <c r="F15" s="4">
        <f>(IF(C11=100,100,(100+C11)))</f>
        <v>100</v>
      </c>
      <c r="G15" s="2"/>
      <c r="H15" s="10">
        <v>1</v>
      </c>
      <c r="I15" s="2"/>
      <c r="J15" s="2"/>
      <c r="K15" s="2"/>
      <c r="L15" s="2"/>
      <c r="M15" s="2"/>
    </row>
    <row r="16" spans="1:13" ht="7.5" customHeight="1">
      <c r="A16" s="2"/>
      <c r="B16" s="2"/>
      <c r="C16" s="2"/>
      <c r="D16" s="2"/>
      <c r="E16" s="2"/>
      <c r="F16" s="10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11" t="s">
        <v>2</v>
      </c>
      <c r="G17" s="4" t="s">
        <v>3</v>
      </c>
      <c r="H17" s="23">
        <f>C9*100/F15</f>
        <v>0</v>
      </c>
      <c r="I17" s="19" t="str">
        <f>IF(C11=100,"","reine Projektmittel")</f>
        <v>reine Projektmittel</v>
      </c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>
      <c r="A19" s="2"/>
      <c r="B19" s="2"/>
      <c r="C19" s="41" t="str">
        <f>IF(C9&gt;=0,"Abgang","Zugang")</f>
        <v>Abgang</v>
      </c>
      <c r="D19" s="13"/>
      <c r="E19" s="41" t="str">
        <f>IF(C9&gt;=0,"Zugang","Abgang")</f>
        <v>Zugang</v>
      </c>
      <c r="F19" s="2"/>
      <c r="G19" s="2"/>
      <c r="H19" s="2"/>
      <c r="I19" s="2"/>
      <c r="J19" s="2"/>
      <c r="K19" s="2"/>
      <c r="L19" s="2"/>
      <c r="M19" s="2"/>
    </row>
    <row r="20" spans="1:13" ht="18" customHeight="1">
      <c r="A20" s="67" t="s">
        <v>12</v>
      </c>
      <c r="B20" s="16"/>
      <c r="C20" s="38" t="s">
        <v>36</v>
      </c>
      <c r="D20" s="13"/>
      <c r="E20" s="39" t="s">
        <v>37</v>
      </c>
      <c r="F20" s="13"/>
      <c r="G20" s="13"/>
      <c r="H20" s="40" t="s">
        <v>13</v>
      </c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38.25">
      <c r="A22" s="24" t="s">
        <v>8</v>
      </c>
      <c r="B22" s="13"/>
      <c r="C22" s="24" t="s">
        <v>49</v>
      </c>
      <c r="D22" s="14" t="s">
        <v>4</v>
      </c>
      <c r="E22" s="24" t="s">
        <v>11</v>
      </c>
      <c r="F22" s="15"/>
      <c r="G22" s="120" t="s">
        <v>47</v>
      </c>
      <c r="H22" s="121"/>
      <c r="I22" s="15"/>
      <c r="J22" s="2"/>
      <c r="K22" s="2"/>
      <c r="L22" s="19" t="s">
        <v>28</v>
      </c>
      <c r="M22" s="2"/>
    </row>
    <row r="23" spans="1:13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68">
        <f>C7</f>
        <v>0</v>
      </c>
      <c r="B24" s="25" t="str">
        <f>IF(C9&gt;=0,"UG0","UG1")</f>
        <v>UG0</v>
      </c>
      <c r="C24" s="47">
        <f>C14*D24%</f>
        <v>0</v>
      </c>
      <c r="D24" s="28">
        <v>1.6</v>
      </c>
      <c r="E24" s="20">
        <f>(C14*D24%)</f>
        <v>0</v>
      </c>
      <c r="F24" s="25" t="str">
        <f>IF(C9&gt;=0,"UG1","UG0")</f>
        <v>UG1</v>
      </c>
      <c r="G24" s="2"/>
      <c r="H24" s="69" t="s">
        <v>15</v>
      </c>
      <c r="I24" s="3" t="s">
        <v>20</v>
      </c>
      <c r="J24" s="2"/>
      <c r="K24" s="2"/>
      <c r="L24" s="18" t="s">
        <v>24</v>
      </c>
      <c r="M24" s="2"/>
    </row>
    <row r="25" spans="1:13" ht="15.75">
      <c r="A25" s="68">
        <f>C7</f>
        <v>0</v>
      </c>
      <c r="B25" s="25" t="str">
        <f>IF(C9&gt;=0,"UG0","UG1")</f>
        <v>UG0</v>
      </c>
      <c r="C25" s="47">
        <f>C14*D25%</f>
        <v>0</v>
      </c>
      <c r="D25" s="28">
        <v>50.18</v>
      </c>
      <c r="E25" s="20">
        <f>(C14*D25%)</f>
        <v>0</v>
      </c>
      <c r="F25" s="25" t="str">
        <f>IF(C9&gt;=0,"UG1","UG0")</f>
        <v>UG1</v>
      </c>
      <c r="G25" s="2"/>
      <c r="H25" s="70" t="s">
        <v>14</v>
      </c>
      <c r="I25" s="71" t="s">
        <v>32</v>
      </c>
      <c r="J25" s="12"/>
      <c r="K25" s="12" t="s">
        <v>17</v>
      </c>
      <c r="L25" s="72" t="s">
        <v>24</v>
      </c>
      <c r="M25" s="2"/>
    </row>
    <row r="26" spans="1:14" ht="15.75">
      <c r="A26" s="68">
        <f>C7</f>
        <v>0</v>
      </c>
      <c r="B26" s="25" t="str">
        <f>IF(C9&gt;=0,"UG0","UG1")</f>
        <v>UG0</v>
      </c>
      <c r="C26" s="47">
        <f>C14*D26%</f>
        <v>0</v>
      </c>
      <c r="D26" s="28">
        <v>23.62</v>
      </c>
      <c r="E26" s="20">
        <f>(C14*D26%)</f>
        <v>0</v>
      </c>
      <c r="F26" s="25" t="str">
        <f>IF(C9&gt;=0,"UG1","UG0")</f>
        <v>UG1</v>
      </c>
      <c r="G26" s="2"/>
      <c r="H26" s="111" t="str">
        <f>MID(C7,1,2)&amp;N26</f>
        <v>01000099</v>
      </c>
      <c r="I26" s="19" t="s">
        <v>50</v>
      </c>
      <c r="J26" s="2"/>
      <c r="K26" s="2"/>
      <c r="L26" s="18" t="s">
        <v>23</v>
      </c>
      <c r="M26" s="2"/>
      <c r="N26" s="108" t="s">
        <v>29</v>
      </c>
    </row>
    <row r="27" spans="1:14" ht="15.75">
      <c r="A27" s="75">
        <f>C7</f>
        <v>0</v>
      </c>
      <c r="B27" s="26" t="str">
        <f>IF(C9&gt;=0,"UG0","UG1")</f>
        <v>UG0</v>
      </c>
      <c r="C27" s="48">
        <f>C14*D27%</f>
        <v>0</v>
      </c>
      <c r="D27" s="29">
        <v>24.6</v>
      </c>
      <c r="E27" s="49">
        <f>(C14*D27%)</f>
        <v>0</v>
      </c>
      <c r="F27" s="26" t="str">
        <f>IF(C9&gt;=0,"UG1","UG0")</f>
        <v>UG1</v>
      </c>
      <c r="G27" s="12"/>
      <c r="H27" s="110" t="str">
        <f>MID(C7,1,6)&amp;N27</f>
        <v>0099</v>
      </c>
      <c r="I27" s="2" t="s">
        <v>19</v>
      </c>
      <c r="J27" s="77" t="s">
        <v>21</v>
      </c>
      <c r="K27" s="2" t="s">
        <v>22</v>
      </c>
      <c r="L27" s="18" t="s">
        <v>23</v>
      </c>
      <c r="M27" s="2"/>
      <c r="N27" s="108" t="s">
        <v>31</v>
      </c>
    </row>
    <row r="28" spans="1:13" ht="12.75">
      <c r="A28" s="2"/>
      <c r="B28" s="2"/>
      <c r="C28" s="21">
        <f>SUM(C24:C27)</f>
        <v>0</v>
      </c>
      <c r="D28" s="28">
        <f>SUM(D24:D27)</f>
        <v>100</v>
      </c>
      <c r="E28" s="21">
        <f>SUM(E24:E27)</f>
        <v>0</v>
      </c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19" t="s">
        <v>44</v>
      </c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19"/>
      <c r="J30" s="2"/>
      <c r="K30" s="2"/>
      <c r="L30" s="2"/>
      <c r="M30" s="2"/>
    </row>
    <row r="31" spans="1:13" ht="12.75">
      <c r="A31" s="19" t="s">
        <v>33</v>
      </c>
      <c r="B31" s="2"/>
      <c r="C31" s="2"/>
      <c r="D31" s="5"/>
      <c r="E31" s="2"/>
      <c r="F31" s="2"/>
      <c r="G31" s="2"/>
      <c r="H31" s="2"/>
      <c r="I31" s="2"/>
      <c r="J31" s="2"/>
      <c r="K31" s="2"/>
      <c r="L31" s="2"/>
      <c r="M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</sheetData>
  <sheetProtection password="DF37" sheet="1" objects="1" selectLockedCells="1"/>
  <mergeCells count="1">
    <mergeCell ref="G22:H22"/>
  </mergeCells>
  <printOptions/>
  <pageMargins left="0.7086614173228347" right="0.1968503937007874" top="0.984251968503937" bottom="0.5905511811023623" header="0.5118110236220472" footer="0.31496062992125984"/>
  <pageSetup horizontalDpi="600" verticalDpi="600" orientation="landscape" paperSize="9" r:id="rId2"/>
  <headerFooter alignWithMargins="0">
    <oddHeader>&amp;LHaushaltsabteilung IV</oddHeader>
    <oddFooter>&amp;L&amp;8&amp;Z&amp;F&amp;C&amp;"Arial,Fett"&amp;A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>
    <tabColor rgb="FFFF0000"/>
  </sheetPr>
  <dimension ref="A1:N43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C7" sqref="C7"/>
    </sheetView>
  </sheetViews>
  <sheetFormatPr defaultColWidth="11.421875" defaultRowHeight="12.75"/>
  <cols>
    <col min="1" max="1" width="14.7109375" style="0" customWidth="1"/>
    <col min="2" max="2" width="6.28125" style="0" customWidth="1"/>
    <col min="3" max="3" width="12.57421875" style="0" customWidth="1"/>
    <col min="4" max="4" width="9.421875" style="0" customWidth="1"/>
    <col min="5" max="5" width="13.28125" style="0" customWidth="1"/>
    <col min="6" max="6" width="13.57421875" style="0" customWidth="1"/>
    <col min="7" max="7" width="4.140625" style="0" customWidth="1"/>
    <col min="8" max="8" width="14.57421875" style="0" customWidth="1"/>
    <col min="9" max="9" width="19.140625" style="0" customWidth="1"/>
    <col min="10" max="10" width="5.140625" style="0" customWidth="1"/>
    <col min="11" max="11" width="8.140625" style="0" customWidth="1"/>
    <col min="12" max="12" width="6.7109375" style="0" customWidth="1"/>
    <col min="13" max="13" width="12.421875" style="0" customWidth="1"/>
    <col min="14" max="14" width="11.421875" style="107" customWidth="1"/>
  </cols>
  <sheetData>
    <row r="1" spans="1:13" ht="24.75" customHeight="1">
      <c r="A1" s="33" t="s">
        <v>35</v>
      </c>
      <c r="B1" s="31"/>
      <c r="C1" s="32"/>
      <c r="D1" s="32"/>
      <c r="E1" s="32"/>
      <c r="F1" s="32"/>
      <c r="G1" s="32"/>
      <c r="H1" s="32"/>
      <c r="I1" s="2"/>
      <c r="J1" s="2"/>
      <c r="K1" s="2"/>
      <c r="L1" s="2"/>
      <c r="M1" s="2"/>
    </row>
    <row r="2" spans="1:13" ht="15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7.25" customHeight="1">
      <c r="A3" s="89" t="s">
        <v>51</v>
      </c>
      <c r="B3" s="90"/>
      <c r="C3" s="90"/>
      <c r="D3" s="90"/>
      <c r="E3" s="90"/>
      <c r="F3" s="2"/>
      <c r="G3" s="2"/>
      <c r="H3" s="45" t="s">
        <v>61</v>
      </c>
      <c r="I3" s="2"/>
      <c r="J3" s="2"/>
      <c r="K3" s="2"/>
      <c r="L3" s="2"/>
      <c r="M3" s="2"/>
    </row>
    <row r="4" spans="1:13" ht="21.75" customHeight="1">
      <c r="A4" s="2"/>
      <c r="B4" s="2"/>
      <c r="C4" s="2"/>
      <c r="D4" s="2"/>
      <c r="E4" s="2"/>
      <c r="F4" s="2"/>
      <c r="G4" s="2"/>
      <c r="H4" s="45" t="s">
        <v>64</v>
      </c>
      <c r="I4" s="2"/>
      <c r="J4" s="2"/>
      <c r="K4" s="2"/>
      <c r="L4" s="2"/>
      <c r="M4" s="2"/>
    </row>
    <row r="5" spans="1:13" ht="12.75">
      <c r="A5" s="3" t="str">
        <f>IF(C9&gt;=0,"Einnahme auf:","Auszahlg. aus:")</f>
        <v>Einnahme auf:</v>
      </c>
      <c r="B5" s="3" t="s">
        <v>39</v>
      </c>
      <c r="C5" s="2"/>
      <c r="D5" s="2"/>
      <c r="E5" s="2"/>
      <c r="F5" s="2"/>
      <c r="G5" s="2"/>
      <c r="H5" s="91" t="s">
        <v>56</v>
      </c>
      <c r="I5" s="2"/>
      <c r="J5" s="2"/>
      <c r="K5" s="2"/>
      <c r="L5" s="2"/>
      <c r="M5" s="2"/>
    </row>
    <row r="6" spans="1:13" ht="12.75">
      <c r="A6" s="3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customHeight="1">
      <c r="A7" s="92" t="s">
        <v>9</v>
      </c>
      <c r="B7" s="92"/>
      <c r="C7" s="109"/>
      <c r="D7" s="2"/>
      <c r="E7" s="104" t="s">
        <v>93</v>
      </c>
      <c r="F7" s="2"/>
      <c r="G7" s="2"/>
      <c r="H7" s="2"/>
      <c r="I7" s="2"/>
      <c r="J7" s="2"/>
      <c r="K7" s="2"/>
      <c r="L7" s="2"/>
      <c r="M7" s="2"/>
    </row>
    <row r="8" spans="1:13" ht="12.75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customHeight="1">
      <c r="A9" s="92" t="s">
        <v>5</v>
      </c>
      <c r="B9" s="92"/>
      <c r="C9" s="43"/>
      <c r="D9" s="4"/>
      <c r="E9" s="19" t="s">
        <v>7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40"/>
      <c r="B10" s="13"/>
      <c r="C10" s="66"/>
      <c r="D10" s="4"/>
      <c r="E10" s="19"/>
      <c r="F10" s="2"/>
      <c r="G10" s="2"/>
      <c r="H10" s="2"/>
      <c r="I10" s="2"/>
      <c r="J10" s="2"/>
      <c r="K10" s="2"/>
      <c r="L10" s="2"/>
      <c r="M10" s="2"/>
    </row>
    <row r="11" spans="1:13" ht="15" customHeight="1">
      <c r="A11" s="92" t="s">
        <v>71</v>
      </c>
      <c r="B11" s="92"/>
      <c r="C11" s="43"/>
      <c r="D11" s="7" t="s">
        <v>10</v>
      </c>
      <c r="E11" s="2" t="s">
        <v>89</v>
      </c>
      <c r="F11" s="2"/>
      <c r="G11" s="2"/>
      <c r="H11" s="2"/>
      <c r="I11" s="2"/>
      <c r="J11" s="2"/>
      <c r="K11" s="2"/>
      <c r="L11" s="2"/>
      <c r="M11" s="2"/>
    </row>
    <row r="12" spans="1:13" ht="13.5" customHeight="1">
      <c r="A12" s="97"/>
      <c r="B12" s="97"/>
      <c r="C12" s="98"/>
      <c r="E12" s="19" t="s">
        <v>88</v>
      </c>
      <c r="F12" s="3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3" t="s">
        <v>6</v>
      </c>
      <c r="B14" s="8"/>
      <c r="C14" s="21">
        <f>IF(C11=100,C9,C9-H17)</f>
        <v>0</v>
      </c>
      <c r="D14" s="2" t="s">
        <v>0</v>
      </c>
      <c r="E14" s="100" t="s">
        <v>1</v>
      </c>
      <c r="F14" s="22">
        <f>C9</f>
        <v>0</v>
      </c>
      <c r="G14" s="4" t="s">
        <v>3</v>
      </c>
      <c r="H14" s="9" t="s">
        <v>2</v>
      </c>
      <c r="I14" s="2"/>
      <c r="J14" s="2"/>
      <c r="K14" s="2"/>
      <c r="L14" s="2"/>
      <c r="M14" s="2"/>
    </row>
    <row r="15" spans="1:13" ht="12.75">
      <c r="A15" s="2"/>
      <c r="B15" s="2"/>
      <c r="C15" s="21"/>
      <c r="D15" s="2"/>
      <c r="E15" s="10"/>
      <c r="F15" s="4">
        <f>(IF(C11=100,100,(100+C11)))</f>
        <v>100</v>
      </c>
      <c r="G15" s="2"/>
      <c r="H15" s="10">
        <v>1</v>
      </c>
      <c r="I15" s="2"/>
      <c r="J15" s="2"/>
      <c r="K15" s="2"/>
      <c r="L15" s="2"/>
      <c r="M15" s="2"/>
    </row>
    <row r="16" spans="1:13" ht="6.75" customHeight="1">
      <c r="A16" s="2"/>
      <c r="B16" s="2"/>
      <c r="C16" s="2"/>
      <c r="D16" s="2"/>
      <c r="E16" s="2"/>
      <c r="F16" s="10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11" t="s">
        <v>2</v>
      </c>
      <c r="G17" s="4" t="s">
        <v>3</v>
      </c>
      <c r="H17" s="23">
        <f>C9*100/F15</f>
        <v>0</v>
      </c>
      <c r="I17" s="19" t="str">
        <f>IF(C11=100,"","reine Projektmittel")</f>
        <v>reine Projektmittel</v>
      </c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7.25" customHeight="1">
      <c r="A19" s="2"/>
      <c r="B19" s="2"/>
      <c r="C19" s="41" t="str">
        <f>IF(C9&gt;=0,"Abgang","Zugang")</f>
        <v>Abgang</v>
      </c>
      <c r="D19" s="13"/>
      <c r="E19" s="41" t="str">
        <f>IF(C9&gt;=0,"Zugang","Abgang")</f>
        <v>Zugang</v>
      </c>
      <c r="F19" s="2"/>
      <c r="G19" s="2"/>
      <c r="H19" s="2"/>
      <c r="I19" s="2"/>
      <c r="J19" s="2"/>
      <c r="K19" s="2"/>
      <c r="L19" s="2"/>
      <c r="M19" s="2"/>
    </row>
    <row r="20" spans="1:13" ht="18.75" customHeight="1">
      <c r="A20" s="67" t="s">
        <v>12</v>
      </c>
      <c r="B20" s="16"/>
      <c r="C20" s="38" t="s">
        <v>36</v>
      </c>
      <c r="D20" s="13"/>
      <c r="E20" s="39" t="s">
        <v>37</v>
      </c>
      <c r="F20" s="13"/>
      <c r="G20" s="13"/>
      <c r="H20" s="40" t="s">
        <v>13</v>
      </c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38.25">
      <c r="A22" s="24" t="s">
        <v>8</v>
      </c>
      <c r="B22" s="13"/>
      <c r="C22" s="24" t="s">
        <v>49</v>
      </c>
      <c r="D22" s="14" t="s">
        <v>4</v>
      </c>
      <c r="E22" s="24" t="s">
        <v>11</v>
      </c>
      <c r="F22" s="15"/>
      <c r="G22" s="120" t="s">
        <v>47</v>
      </c>
      <c r="H22" s="121"/>
      <c r="I22" s="15"/>
      <c r="J22" s="2"/>
      <c r="K22" s="2"/>
      <c r="L22" s="19" t="s">
        <v>28</v>
      </c>
      <c r="M22" s="2"/>
    </row>
    <row r="23" spans="1:13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68">
        <f>C7</f>
        <v>0</v>
      </c>
      <c r="B24" s="25" t="str">
        <f>IF(C9&gt;=0,"UG0","UG1")</f>
        <v>UG0</v>
      </c>
      <c r="C24" s="47">
        <f>C14*D24%</f>
        <v>0</v>
      </c>
      <c r="D24" s="28">
        <v>1.6</v>
      </c>
      <c r="E24" s="20">
        <f>(C14*D24%)</f>
        <v>0</v>
      </c>
      <c r="F24" s="25" t="str">
        <f>IF(C9&gt;=0,"UG1","UG0")</f>
        <v>UG1</v>
      </c>
      <c r="G24" s="2"/>
      <c r="H24" s="69" t="s">
        <v>15</v>
      </c>
      <c r="I24" s="3" t="s">
        <v>20</v>
      </c>
      <c r="J24" s="2"/>
      <c r="K24" s="2"/>
      <c r="L24" s="18" t="s">
        <v>24</v>
      </c>
      <c r="M24" s="2"/>
    </row>
    <row r="25" spans="1:13" ht="15.75">
      <c r="A25" s="68">
        <f>C7</f>
        <v>0</v>
      </c>
      <c r="B25" s="25" t="str">
        <f>IF(C9&gt;=0,"UG0","UG1")</f>
        <v>UG0</v>
      </c>
      <c r="C25" s="47">
        <f>C14*D25%</f>
        <v>0</v>
      </c>
      <c r="D25" s="28">
        <v>50.18</v>
      </c>
      <c r="E25" s="20">
        <f>(C14*D25%)</f>
        <v>0</v>
      </c>
      <c r="F25" s="25" t="str">
        <f>IF(C9&gt;=0,"UG1","UG0")</f>
        <v>UG1</v>
      </c>
      <c r="G25" s="2"/>
      <c r="H25" s="70" t="s">
        <v>14</v>
      </c>
      <c r="I25" s="71" t="s">
        <v>34</v>
      </c>
      <c r="J25" s="12"/>
      <c r="K25" s="12" t="s">
        <v>17</v>
      </c>
      <c r="L25" s="72" t="s">
        <v>24</v>
      </c>
      <c r="M25" s="2"/>
    </row>
    <row r="26" spans="1:14" ht="15.75">
      <c r="A26" s="68">
        <f>C7</f>
        <v>0</v>
      </c>
      <c r="B26" s="25" t="str">
        <f>IF(C9&gt;=0,"UG0","UG1")</f>
        <v>UG0</v>
      </c>
      <c r="C26" s="47">
        <f>C14*D26%</f>
        <v>0</v>
      </c>
      <c r="D26" s="28">
        <v>13.78</v>
      </c>
      <c r="E26" s="20">
        <f>(C14*D26%)</f>
        <v>0</v>
      </c>
      <c r="F26" s="25" t="str">
        <f>IF(C9&gt;=0,"UG1","UG0")</f>
        <v>UG1</v>
      </c>
      <c r="G26" s="2"/>
      <c r="H26" s="111" t="str">
        <f>MID(C7,1,2)&amp;N26</f>
        <v>01000099</v>
      </c>
      <c r="I26" s="2" t="s">
        <v>25</v>
      </c>
      <c r="J26" s="2"/>
      <c r="K26" s="2"/>
      <c r="L26" s="18" t="s">
        <v>23</v>
      </c>
      <c r="M26" s="2"/>
      <c r="N26" s="108" t="s">
        <v>29</v>
      </c>
    </row>
    <row r="27" spans="1:14" ht="15.75">
      <c r="A27" s="68">
        <f>C7</f>
        <v>0</v>
      </c>
      <c r="B27" s="25" t="str">
        <f>IF(C9&gt;=0,"UG0","UG1")</f>
        <v>UG0</v>
      </c>
      <c r="C27" s="47">
        <f>C14*D27%</f>
        <v>0</v>
      </c>
      <c r="D27" s="28">
        <v>9.84</v>
      </c>
      <c r="E27" s="20">
        <f>(C14*D27%)</f>
        <v>0</v>
      </c>
      <c r="F27" s="46" t="str">
        <f>IF(C9&gt;=0,"UG1","UG0")</f>
        <v>UG1</v>
      </c>
      <c r="G27" s="2"/>
      <c r="H27" s="111" t="str">
        <f>MID(C7,1,4)&amp;N27</f>
        <v>010099</v>
      </c>
      <c r="I27" s="2" t="s">
        <v>18</v>
      </c>
      <c r="J27" s="77" t="s">
        <v>21</v>
      </c>
      <c r="K27" s="2" t="s">
        <v>22</v>
      </c>
      <c r="L27" s="18" t="s">
        <v>23</v>
      </c>
      <c r="M27" s="2"/>
      <c r="N27" s="108" t="s">
        <v>30</v>
      </c>
    </row>
    <row r="28" spans="1:14" ht="15.75">
      <c r="A28" s="75">
        <f>C7</f>
        <v>0</v>
      </c>
      <c r="B28" s="26" t="str">
        <f>IF(C9&gt;=0,"UG0","UG1")</f>
        <v>UG0</v>
      </c>
      <c r="C28" s="48">
        <f>C14*D28%</f>
        <v>0</v>
      </c>
      <c r="D28" s="29">
        <v>24.6</v>
      </c>
      <c r="E28" s="49">
        <f>(C14*D28%)</f>
        <v>0</v>
      </c>
      <c r="F28" s="26" t="str">
        <f>IF(C9&gt;=0,"UG1","UG0")</f>
        <v>UG1</v>
      </c>
      <c r="G28" s="12"/>
      <c r="H28" s="110" t="str">
        <f>MID(C7,1,6)&amp;N28</f>
        <v>0099</v>
      </c>
      <c r="I28" s="2" t="s">
        <v>19</v>
      </c>
      <c r="J28" s="2"/>
      <c r="K28" s="2"/>
      <c r="L28" s="18" t="s">
        <v>23</v>
      </c>
      <c r="M28" s="2"/>
      <c r="N28" s="108" t="s">
        <v>31</v>
      </c>
    </row>
    <row r="29" spans="1:13" ht="12.75">
      <c r="A29" s="2"/>
      <c r="B29" s="2"/>
      <c r="C29" s="21">
        <f>SUM(C24:C28)</f>
        <v>0</v>
      </c>
      <c r="D29" s="28">
        <f>SUM(D24:D28)</f>
        <v>100</v>
      </c>
      <c r="E29" s="21">
        <f>SUM(E24:E28)</f>
        <v>0</v>
      </c>
      <c r="F29" s="2"/>
      <c r="G29" s="2"/>
      <c r="H29" s="2"/>
      <c r="I29" s="2"/>
      <c r="J29" s="2"/>
      <c r="K29" s="2"/>
      <c r="L29" s="2"/>
      <c r="M29" s="2"/>
    </row>
    <row r="30" spans="1:13" ht="10.5" customHeight="1">
      <c r="A30" s="2"/>
      <c r="B30" s="2"/>
      <c r="C30" s="6"/>
      <c r="D30" s="27"/>
      <c r="E30" s="6"/>
      <c r="F30" s="2"/>
      <c r="G30" s="2"/>
      <c r="H30" s="2"/>
      <c r="I30" s="19" t="s">
        <v>44</v>
      </c>
      <c r="J30" s="2"/>
      <c r="K30" s="2"/>
      <c r="L30" s="2"/>
      <c r="M30" s="2"/>
    </row>
    <row r="31" spans="1:13" ht="8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19" t="s">
        <v>33</v>
      </c>
      <c r="B32" s="2"/>
      <c r="C32" s="2"/>
      <c r="D32" s="5"/>
      <c r="E32" s="2"/>
      <c r="F32" s="2"/>
      <c r="G32" s="2"/>
      <c r="H32" s="2"/>
      <c r="I32" s="2"/>
      <c r="J32" s="2"/>
      <c r="K32" s="2"/>
      <c r="L32" s="2"/>
      <c r="M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</sheetData>
  <sheetProtection password="DF37" sheet="1" objects="1" selectLockedCells="1"/>
  <mergeCells count="1">
    <mergeCell ref="G22:H22"/>
  </mergeCells>
  <printOptions/>
  <pageMargins left="0.7086614173228347" right="0.1968503937007874" top="0.984251968503937" bottom="0.5905511811023623" header="0.5118110236220472" footer="0.31496062992125984"/>
  <pageSetup horizontalDpi="600" verticalDpi="600" orientation="landscape" paperSize="9" r:id="rId2"/>
  <headerFooter alignWithMargins="0">
    <oddHeader>&amp;LHaushaltsabteilung IV</oddHeader>
    <oddFooter>&amp;L&amp;8&amp;Z&amp;F&amp;C&amp;"Arial,Fett"&amp;A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>
    <tabColor rgb="FFD90DA4"/>
  </sheetPr>
  <dimension ref="A1:N42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C7" sqref="C7"/>
    </sheetView>
  </sheetViews>
  <sheetFormatPr defaultColWidth="11.421875" defaultRowHeight="12.75"/>
  <cols>
    <col min="1" max="1" width="14.7109375" style="0" customWidth="1"/>
    <col min="2" max="2" width="6.28125" style="0" customWidth="1"/>
    <col min="3" max="3" width="12.57421875" style="0" customWidth="1"/>
    <col min="4" max="4" width="9.421875" style="0" customWidth="1"/>
    <col min="5" max="6" width="13.28125" style="0" customWidth="1"/>
    <col min="7" max="7" width="4.140625" style="0" customWidth="1"/>
    <col min="8" max="8" width="14.57421875" style="0" customWidth="1"/>
    <col min="9" max="9" width="18.421875" style="0" customWidth="1"/>
    <col min="10" max="10" width="5.7109375" style="0" customWidth="1"/>
    <col min="11" max="11" width="8.57421875" style="0" customWidth="1"/>
    <col min="12" max="12" width="7.57421875" style="0" customWidth="1"/>
    <col min="13" max="13" width="10.421875" style="0" customWidth="1"/>
    <col min="14" max="14" width="11.421875" style="107" customWidth="1"/>
  </cols>
  <sheetData>
    <row r="1" spans="1:13" ht="24.75" customHeight="1">
      <c r="A1" s="33" t="s">
        <v>35</v>
      </c>
      <c r="B1" s="31"/>
      <c r="C1" s="32"/>
      <c r="D1" s="32"/>
      <c r="E1" s="32"/>
      <c r="F1" s="32"/>
      <c r="G1" s="32"/>
      <c r="H1" s="32"/>
      <c r="I1" s="2"/>
      <c r="J1" s="2"/>
      <c r="K1" s="2"/>
      <c r="L1" s="2"/>
      <c r="M1" s="2"/>
    </row>
    <row r="2" spans="1:13" ht="25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>
      <c r="A3" s="94" t="s">
        <v>57</v>
      </c>
      <c r="B3" s="95"/>
      <c r="C3" s="95"/>
      <c r="D3" s="95"/>
      <c r="E3" s="95"/>
      <c r="F3" s="94"/>
      <c r="G3" s="2"/>
      <c r="H3" s="122" t="s">
        <v>60</v>
      </c>
      <c r="I3" s="123"/>
      <c r="J3" s="123"/>
      <c r="K3" s="123"/>
      <c r="L3" s="123"/>
      <c r="M3" s="123"/>
    </row>
    <row r="4" spans="1:13" ht="21.75" customHeight="1">
      <c r="A4" s="2"/>
      <c r="B4" s="2"/>
      <c r="C4" s="2"/>
      <c r="D4" s="2"/>
      <c r="E4" s="2"/>
      <c r="F4" s="2"/>
      <c r="G4" s="2"/>
      <c r="H4" s="1" t="s">
        <v>63</v>
      </c>
      <c r="I4" s="2"/>
      <c r="J4" s="2"/>
      <c r="K4" s="2"/>
      <c r="L4" s="2"/>
      <c r="M4" s="2"/>
    </row>
    <row r="5" spans="1:13" ht="12.75">
      <c r="A5" s="3" t="str">
        <f>IF(C9&gt;=0,"Einnahme auf:","Auszahlg. aus:")</f>
        <v>Einnahme auf:</v>
      </c>
      <c r="B5" s="3" t="s">
        <v>39</v>
      </c>
      <c r="C5" s="2"/>
      <c r="D5" s="2"/>
      <c r="E5" s="2"/>
      <c r="F5" s="2"/>
      <c r="G5" s="2"/>
      <c r="H5" s="91" t="s">
        <v>56</v>
      </c>
      <c r="I5" s="2"/>
      <c r="J5" s="2"/>
      <c r="K5" s="2"/>
      <c r="L5" s="2"/>
      <c r="M5" s="2"/>
    </row>
    <row r="6" spans="1:13" ht="12.75">
      <c r="A6" s="3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customHeight="1">
      <c r="A7" s="96" t="s">
        <v>9</v>
      </c>
      <c r="B7" s="96"/>
      <c r="C7" s="109"/>
      <c r="D7" s="2"/>
      <c r="E7" s="104" t="s">
        <v>93</v>
      </c>
      <c r="F7" s="2"/>
      <c r="G7" s="2"/>
      <c r="H7" s="2"/>
      <c r="I7" s="2"/>
      <c r="J7" s="2"/>
      <c r="K7" s="2"/>
      <c r="L7" s="2"/>
      <c r="M7" s="2"/>
    </row>
    <row r="8" spans="1:13" ht="12.75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customHeight="1">
      <c r="A9" s="96" t="s">
        <v>5</v>
      </c>
      <c r="B9" s="96"/>
      <c r="C9" s="43"/>
      <c r="D9" s="4"/>
      <c r="E9" s="19" t="s">
        <v>7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40"/>
      <c r="B10" s="13"/>
      <c r="C10" s="66"/>
      <c r="D10" s="4"/>
      <c r="E10" s="19"/>
      <c r="F10" s="2"/>
      <c r="G10" s="2"/>
      <c r="H10" s="2"/>
      <c r="I10" s="2"/>
      <c r="J10" s="2"/>
      <c r="K10" s="2"/>
      <c r="L10" s="2"/>
      <c r="M10" s="2"/>
    </row>
    <row r="11" spans="1:13" ht="15" customHeight="1">
      <c r="A11" s="96" t="s">
        <v>71</v>
      </c>
      <c r="B11" s="96"/>
      <c r="C11" s="43"/>
      <c r="D11" s="7" t="s">
        <v>10</v>
      </c>
      <c r="E11" s="2" t="s">
        <v>89</v>
      </c>
      <c r="F11" s="2"/>
      <c r="G11" s="2"/>
      <c r="H11" s="2"/>
      <c r="I11" s="2"/>
      <c r="J11" s="2"/>
      <c r="K11" s="2"/>
      <c r="L11" s="2"/>
      <c r="M11" s="2"/>
    </row>
    <row r="12" spans="1:13" ht="12.75" customHeight="1">
      <c r="A12" s="97"/>
      <c r="B12" s="97"/>
      <c r="C12" s="98"/>
      <c r="E12" s="19" t="s">
        <v>88</v>
      </c>
      <c r="F12" s="3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3" t="s">
        <v>6</v>
      </c>
      <c r="B14" s="8"/>
      <c r="C14" s="21">
        <f>IF(C11=100,C9,C9-H17)</f>
        <v>0</v>
      </c>
      <c r="D14" s="2" t="s">
        <v>0</v>
      </c>
      <c r="E14" s="100" t="s">
        <v>1</v>
      </c>
      <c r="F14" s="22">
        <f>C9</f>
        <v>0</v>
      </c>
      <c r="G14" s="4" t="s">
        <v>3</v>
      </c>
      <c r="H14" s="9" t="s">
        <v>2</v>
      </c>
      <c r="I14" s="2"/>
      <c r="J14" s="2"/>
      <c r="K14" s="2"/>
      <c r="L14" s="2"/>
      <c r="M14" s="2"/>
    </row>
    <row r="15" spans="1:13" ht="12.75">
      <c r="A15" s="2"/>
      <c r="B15" s="2"/>
      <c r="C15" s="21"/>
      <c r="D15" s="2"/>
      <c r="E15" s="10"/>
      <c r="F15" s="4">
        <f>(IF(C11=100,100,(100+C11)))</f>
        <v>100</v>
      </c>
      <c r="G15" s="2"/>
      <c r="H15" s="10">
        <v>1</v>
      </c>
      <c r="I15" s="2"/>
      <c r="J15" s="2"/>
      <c r="K15" s="2"/>
      <c r="L15" s="2"/>
      <c r="M15" s="2"/>
    </row>
    <row r="16" spans="1:13" ht="7.5" customHeight="1">
      <c r="A16" s="2"/>
      <c r="B16" s="2"/>
      <c r="C16" s="2"/>
      <c r="D16" s="2"/>
      <c r="E16" s="2"/>
      <c r="F16" s="10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11" t="s">
        <v>2</v>
      </c>
      <c r="G17" s="4" t="s">
        <v>3</v>
      </c>
      <c r="H17" s="23">
        <f>C9*100/F15</f>
        <v>0</v>
      </c>
      <c r="I17" s="19" t="str">
        <f>IF(C11=100,"","reine Projektmittel")</f>
        <v>reine Projektmittel</v>
      </c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>
      <c r="A19" s="2"/>
      <c r="B19" s="2"/>
      <c r="C19" s="41" t="str">
        <f>IF(C9&gt;=0,"Abgang","Zugang")</f>
        <v>Abgang</v>
      </c>
      <c r="D19" s="13"/>
      <c r="E19" s="41" t="str">
        <f>IF(C9&gt;=0,"Zugang","Abgang")</f>
        <v>Zugang</v>
      </c>
      <c r="F19" s="2"/>
      <c r="G19" s="2"/>
      <c r="H19" s="2"/>
      <c r="I19" s="2"/>
      <c r="J19" s="2"/>
      <c r="K19" s="2"/>
      <c r="L19" s="2"/>
      <c r="M19" s="2"/>
    </row>
    <row r="20" spans="1:13" ht="18" customHeight="1">
      <c r="A20" s="67" t="s">
        <v>12</v>
      </c>
      <c r="B20" s="16"/>
      <c r="C20" s="38" t="s">
        <v>36</v>
      </c>
      <c r="D20" s="13"/>
      <c r="E20" s="39" t="s">
        <v>37</v>
      </c>
      <c r="F20" s="13"/>
      <c r="G20" s="13"/>
      <c r="H20" s="40" t="s">
        <v>13</v>
      </c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38.25">
      <c r="A22" s="24" t="s">
        <v>8</v>
      </c>
      <c r="B22" s="13"/>
      <c r="C22" s="24" t="s">
        <v>52</v>
      </c>
      <c r="D22" s="14" t="s">
        <v>4</v>
      </c>
      <c r="E22" s="24" t="s">
        <v>11</v>
      </c>
      <c r="F22" s="15"/>
      <c r="G22" s="120" t="s">
        <v>47</v>
      </c>
      <c r="H22" s="121"/>
      <c r="I22" s="15"/>
      <c r="J22" s="2"/>
      <c r="K22" s="2"/>
      <c r="L22" s="19" t="s">
        <v>28</v>
      </c>
      <c r="M22" s="2"/>
    </row>
    <row r="23" spans="1:13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68">
        <f>C7</f>
        <v>0</v>
      </c>
      <c r="B24" s="25" t="str">
        <f>IF(C9&gt;=0,"UG0","UG1")</f>
        <v>UG0</v>
      </c>
      <c r="C24" s="47">
        <f>C14*D24%</f>
        <v>0</v>
      </c>
      <c r="D24" s="28">
        <v>1.6</v>
      </c>
      <c r="E24" s="20">
        <f>(C14*D24%)</f>
        <v>0</v>
      </c>
      <c r="F24" s="25" t="str">
        <f>IF(C9&gt;=0,"UG1","UG0")</f>
        <v>UG1</v>
      </c>
      <c r="G24" s="2"/>
      <c r="H24" s="69" t="s">
        <v>15</v>
      </c>
      <c r="I24" s="3" t="s">
        <v>20</v>
      </c>
      <c r="J24" s="2"/>
      <c r="K24" s="2"/>
      <c r="L24" s="18" t="s">
        <v>24</v>
      </c>
      <c r="M24" s="2"/>
    </row>
    <row r="25" spans="1:13" ht="15.75">
      <c r="A25" s="68">
        <f>C7</f>
        <v>0</v>
      </c>
      <c r="B25" s="25" t="str">
        <f>IF(C9&gt;=0,"UG0","UG1")</f>
        <v>UG0</v>
      </c>
      <c r="C25" s="47">
        <f>C14*D25%</f>
        <v>0</v>
      </c>
      <c r="D25" s="28">
        <v>50.18</v>
      </c>
      <c r="E25" s="20">
        <f>(C14*D25%)</f>
        <v>0</v>
      </c>
      <c r="F25" s="25" t="str">
        <f>IF(C9&gt;=0,"UG1","UG0")</f>
        <v>UG1</v>
      </c>
      <c r="G25" s="2"/>
      <c r="H25" s="70" t="s">
        <v>14</v>
      </c>
      <c r="I25" s="71" t="s">
        <v>32</v>
      </c>
      <c r="J25" s="12"/>
      <c r="K25" s="12" t="s">
        <v>17</v>
      </c>
      <c r="L25" s="72" t="s">
        <v>24</v>
      </c>
      <c r="M25" s="2"/>
    </row>
    <row r="26" spans="1:14" ht="15.75">
      <c r="A26" s="68">
        <f>C7</f>
        <v>0</v>
      </c>
      <c r="B26" s="25" t="str">
        <f>IF(C9&gt;=0,"UG0","UG1")</f>
        <v>UG0</v>
      </c>
      <c r="C26" s="47">
        <f>C14*D26%</f>
        <v>0</v>
      </c>
      <c r="D26" s="28">
        <v>23.62</v>
      </c>
      <c r="E26" s="20">
        <f>(C14*D26%)</f>
        <v>0</v>
      </c>
      <c r="F26" s="25" t="str">
        <f>IF(C9&gt;=0,"UG1","UG0")</f>
        <v>UG1</v>
      </c>
      <c r="G26" s="2"/>
      <c r="H26" s="111" t="str">
        <f>MID(C7,1,2)&amp;N26</f>
        <v>01000099</v>
      </c>
      <c r="I26" s="19" t="s">
        <v>50</v>
      </c>
      <c r="J26" s="2"/>
      <c r="K26" s="2"/>
      <c r="L26" s="18" t="s">
        <v>23</v>
      </c>
      <c r="M26" s="2"/>
      <c r="N26" s="108" t="s">
        <v>29</v>
      </c>
    </row>
    <row r="27" spans="1:14" ht="15.75">
      <c r="A27" s="75">
        <f>C7</f>
        <v>0</v>
      </c>
      <c r="B27" s="26" t="str">
        <f>IF(C9&gt;=0,"UG0","UG1")</f>
        <v>UG0</v>
      </c>
      <c r="C27" s="48">
        <f>C14*D27%</f>
        <v>0</v>
      </c>
      <c r="D27" s="29">
        <v>24.6</v>
      </c>
      <c r="E27" s="49">
        <f>(C14*D27%)</f>
        <v>0</v>
      </c>
      <c r="F27" s="26" t="str">
        <f>IF(C9&gt;=0,"UG1","UG0")</f>
        <v>UG1</v>
      </c>
      <c r="G27" s="12"/>
      <c r="H27" s="110" t="str">
        <f>MID(C7,1,6)&amp;N27</f>
        <v>0099</v>
      </c>
      <c r="I27" s="2" t="s">
        <v>19</v>
      </c>
      <c r="J27" s="77" t="s">
        <v>21</v>
      </c>
      <c r="K27" s="2" t="s">
        <v>22</v>
      </c>
      <c r="L27" s="18" t="s">
        <v>23</v>
      </c>
      <c r="M27" s="2"/>
      <c r="N27" s="108" t="s">
        <v>31</v>
      </c>
    </row>
    <row r="28" spans="1:13" ht="12.75">
      <c r="A28" s="2"/>
      <c r="B28" s="2"/>
      <c r="C28" s="21">
        <f>SUM(C24:C27)</f>
        <v>0</v>
      </c>
      <c r="D28" s="28">
        <f>SUM(D24:D27)</f>
        <v>100</v>
      </c>
      <c r="E28" s="21">
        <f>SUM(E24:E27)</f>
        <v>0</v>
      </c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19" t="s">
        <v>44</v>
      </c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19"/>
      <c r="J30" s="2"/>
      <c r="K30" s="2"/>
      <c r="L30" s="2"/>
      <c r="M30" s="2"/>
    </row>
    <row r="31" spans="1:13" ht="12.75">
      <c r="A31" s="19" t="s">
        <v>33</v>
      </c>
      <c r="B31" s="2"/>
      <c r="C31" s="2"/>
      <c r="D31" s="5"/>
      <c r="E31" s="2"/>
      <c r="F31" s="2"/>
      <c r="G31" s="2"/>
      <c r="H31" s="2"/>
      <c r="I31" s="2"/>
      <c r="J31" s="2"/>
      <c r="K31" s="2"/>
      <c r="L31" s="2"/>
      <c r="M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</sheetData>
  <sheetProtection password="DF37" sheet="1" objects="1" selectLockedCells="1"/>
  <mergeCells count="2">
    <mergeCell ref="G22:H22"/>
    <mergeCell ref="H3:M3"/>
  </mergeCells>
  <printOptions/>
  <pageMargins left="0.7086614173228347" right="0.1968503937007874" top="0.984251968503937" bottom="0.5905511811023623" header="0.5118110236220472" footer="0.31496062992125984"/>
  <pageSetup horizontalDpi="600" verticalDpi="600" orientation="landscape" paperSize="9" r:id="rId2"/>
  <headerFooter alignWithMargins="0">
    <oddHeader>&amp;LHaushaltsabteilung IV</oddHeader>
    <oddFooter>&amp;L&amp;8&amp;Z&amp;F&amp;C&amp;"Arial,Fett"&amp;A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>
    <tabColor rgb="FFD90DA4"/>
  </sheetPr>
  <dimension ref="A1:N43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C7" sqref="C7"/>
    </sheetView>
  </sheetViews>
  <sheetFormatPr defaultColWidth="11.421875" defaultRowHeight="12.75"/>
  <cols>
    <col min="1" max="1" width="14.7109375" style="0" customWidth="1"/>
    <col min="2" max="2" width="6.28125" style="0" customWidth="1"/>
    <col min="3" max="3" width="12.57421875" style="0" customWidth="1"/>
    <col min="4" max="4" width="9.421875" style="0" customWidth="1"/>
    <col min="5" max="5" width="13.28125" style="0" customWidth="1"/>
    <col min="6" max="6" width="13.57421875" style="0" customWidth="1"/>
    <col min="7" max="7" width="4.140625" style="0" customWidth="1"/>
    <col min="8" max="8" width="14.57421875" style="0" customWidth="1"/>
    <col min="9" max="9" width="19.140625" style="0" customWidth="1"/>
    <col min="10" max="10" width="5.140625" style="0" customWidth="1"/>
    <col min="11" max="11" width="8.140625" style="0" customWidth="1"/>
    <col min="12" max="12" width="6.7109375" style="0" customWidth="1"/>
    <col min="13" max="13" width="12.421875" style="0" customWidth="1"/>
    <col min="14" max="14" width="11.421875" style="107" customWidth="1"/>
  </cols>
  <sheetData>
    <row r="1" spans="1:13" ht="24.75" customHeight="1">
      <c r="A1" s="33" t="s">
        <v>35</v>
      </c>
      <c r="B1" s="31"/>
      <c r="C1" s="32"/>
      <c r="D1" s="32"/>
      <c r="E1" s="32"/>
      <c r="F1" s="32"/>
      <c r="G1" s="32"/>
      <c r="H1" s="32"/>
      <c r="I1" s="2"/>
      <c r="J1" s="2"/>
      <c r="K1" s="2"/>
      <c r="L1" s="2"/>
      <c r="M1" s="2"/>
    </row>
    <row r="2" spans="1:13" ht="21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94" t="s">
        <v>59</v>
      </c>
      <c r="B3" s="94"/>
      <c r="C3" s="94"/>
      <c r="D3" s="94"/>
      <c r="E3" s="94"/>
      <c r="F3" s="94"/>
      <c r="G3" s="2"/>
      <c r="H3" s="122" t="s">
        <v>58</v>
      </c>
      <c r="I3" s="123"/>
      <c r="J3" s="123"/>
      <c r="K3" s="123"/>
      <c r="L3" s="123"/>
      <c r="M3" s="123"/>
    </row>
    <row r="4" spans="1:13" ht="17.25" customHeight="1">
      <c r="A4" s="2"/>
      <c r="B4" s="2"/>
      <c r="C4" s="2"/>
      <c r="D4" s="2"/>
      <c r="E4" s="2"/>
      <c r="F4" s="2"/>
      <c r="G4" s="2"/>
      <c r="H4" s="1" t="s">
        <v>63</v>
      </c>
      <c r="I4" s="2"/>
      <c r="J4" s="2"/>
      <c r="K4" s="2"/>
      <c r="L4" s="2"/>
      <c r="M4" s="2"/>
    </row>
    <row r="5" spans="1:13" ht="12.75">
      <c r="A5" s="3" t="str">
        <f>IF(C9&gt;=0,"Einnahme auf:","Auszahlg. aus:")</f>
        <v>Einnahme auf:</v>
      </c>
      <c r="B5" s="3" t="s">
        <v>39</v>
      </c>
      <c r="C5" s="2"/>
      <c r="D5" s="2"/>
      <c r="E5" s="2"/>
      <c r="F5" s="2"/>
      <c r="G5" s="2"/>
      <c r="H5" s="91" t="s">
        <v>56</v>
      </c>
      <c r="I5" s="2"/>
      <c r="J5" s="2"/>
      <c r="K5" s="2"/>
      <c r="L5" s="2"/>
      <c r="M5" s="2"/>
    </row>
    <row r="6" spans="1:13" ht="12.75">
      <c r="A6" s="3"/>
      <c r="B6" s="3"/>
      <c r="C6" s="2"/>
      <c r="D6" s="2"/>
      <c r="E6" s="104"/>
      <c r="F6" s="2"/>
      <c r="G6" s="2"/>
      <c r="H6" s="2"/>
      <c r="I6" s="2"/>
      <c r="J6" s="2"/>
      <c r="K6" s="2"/>
      <c r="L6" s="2"/>
      <c r="M6" s="2"/>
    </row>
    <row r="7" spans="1:13" ht="15" customHeight="1">
      <c r="A7" s="114" t="s">
        <v>9</v>
      </c>
      <c r="B7" s="114"/>
      <c r="C7" s="109"/>
      <c r="D7" s="2"/>
      <c r="E7" s="104" t="s">
        <v>93</v>
      </c>
      <c r="F7" s="2"/>
      <c r="G7" s="2"/>
      <c r="H7" s="2"/>
      <c r="I7" s="2"/>
      <c r="J7" s="2"/>
      <c r="K7" s="2"/>
      <c r="L7" s="2"/>
      <c r="M7" s="2"/>
    </row>
    <row r="8" spans="1:13" ht="12.75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customHeight="1">
      <c r="A9" s="114" t="s">
        <v>5</v>
      </c>
      <c r="B9" s="114"/>
      <c r="C9" s="43"/>
      <c r="D9" s="4"/>
      <c r="E9" s="19" t="s">
        <v>7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40"/>
      <c r="B10" s="13"/>
      <c r="C10" s="66"/>
      <c r="D10" s="4"/>
      <c r="E10" s="19"/>
      <c r="F10" s="2"/>
      <c r="G10" s="2"/>
      <c r="H10" s="2"/>
      <c r="I10" s="2"/>
      <c r="J10" s="2"/>
      <c r="K10" s="2"/>
      <c r="L10" s="2"/>
      <c r="M10" s="2"/>
    </row>
    <row r="11" spans="1:13" ht="15" customHeight="1">
      <c r="A11" s="114" t="s">
        <v>71</v>
      </c>
      <c r="B11" s="114"/>
      <c r="C11" s="43"/>
      <c r="D11" s="7" t="s">
        <v>10</v>
      </c>
      <c r="E11" s="2" t="s">
        <v>89</v>
      </c>
      <c r="F11" s="2"/>
      <c r="G11" s="2"/>
      <c r="H11" s="2"/>
      <c r="I11" s="2"/>
      <c r="J11" s="2"/>
      <c r="K11" s="2"/>
      <c r="L11" s="2"/>
      <c r="M11" s="2"/>
    </row>
    <row r="12" spans="1:13" ht="12.75" customHeight="1">
      <c r="A12" s="97"/>
      <c r="B12" s="97"/>
      <c r="C12" s="98"/>
      <c r="E12" s="19" t="s">
        <v>88</v>
      </c>
      <c r="F12" s="3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3" t="s">
        <v>6</v>
      </c>
      <c r="B14" s="8"/>
      <c r="C14" s="21">
        <f>IF(C11=100,C9,C9-H17)</f>
        <v>0</v>
      </c>
      <c r="D14" s="2" t="s">
        <v>0</v>
      </c>
      <c r="E14" s="100" t="s">
        <v>1</v>
      </c>
      <c r="F14" s="22">
        <f>C9</f>
        <v>0</v>
      </c>
      <c r="G14" s="4" t="s">
        <v>3</v>
      </c>
      <c r="H14" s="9" t="s">
        <v>2</v>
      </c>
      <c r="I14" s="2"/>
      <c r="J14" s="2"/>
      <c r="K14" s="2"/>
      <c r="L14" s="2"/>
      <c r="M14" s="2"/>
    </row>
    <row r="15" spans="1:13" ht="12.75">
      <c r="A15" s="2"/>
      <c r="B15" s="2"/>
      <c r="C15" s="21"/>
      <c r="D15" s="2"/>
      <c r="E15" s="10"/>
      <c r="F15" s="4">
        <f>(IF(C11=100,100,(100+C11)))</f>
        <v>100</v>
      </c>
      <c r="G15" s="2"/>
      <c r="H15" s="10">
        <v>1</v>
      </c>
      <c r="I15" s="2"/>
      <c r="J15" s="2"/>
      <c r="K15" s="2"/>
      <c r="L15" s="2"/>
      <c r="M15" s="2"/>
    </row>
    <row r="16" spans="1:13" ht="6.75" customHeight="1">
      <c r="A16" s="2"/>
      <c r="B16" s="2"/>
      <c r="C16" s="2"/>
      <c r="D16" s="2"/>
      <c r="E16" s="2"/>
      <c r="F16" s="10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11" t="s">
        <v>2</v>
      </c>
      <c r="G17" s="4" t="s">
        <v>3</v>
      </c>
      <c r="H17" s="23">
        <f>C9*100/F15</f>
        <v>0</v>
      </c>
      <c r="I17" s="19" t="str">
        <f>IF(C11=100,"","reine Projektmittel")</f>
        <v>reine Projektmittel</v>
      </c>
      <c r="J17" s="2"/>
      <c r="K17" s="2"/>
      <c r="L17" s="2"/>
      <c r="M17" s="2"/>
    </row>
    <row r="18" spans="1:13" ht="6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7.25" customHeight="1">
      <c r="A19" s="2"/>
      <c r="B19" s="2"/>
      <c r="C19" s="41" t="str">
        <f>IF(C9&gt;=0,"Abgang","Zugang")</f>
        <v>Abgang</v>
      </c>
      <c r="D19" s="13"/>
      <c r="E19" s="41" t="str">
        <f>IF(C9&gt;=0,"Zugang","Abgang")</f>
        <v>Zugang</v>
      </c>
      <c r="F19" s="2"/>
      <c r="G19" s="2"/>
      <c r="H19" s="2"/>
      <c r="I19" s="2"/>
      <c r="J19" s="2"/>
      <c r="K19" s="2"/>
      <c r="L19" s="2"/>
      <c r="M19" s="2"/>
    </row>
    <row r="20" spans="1:13" ht="18.75" customHeight="1">
      <c r="A20" s="67" t="s">
        <v>12</v>
      </c>
      <c r="B20" s="16"/>
      <c r="C20" s="38" t="s">
        <v>36</v>
      </c>
      <c r="D20" s="13"/>
      <c r="E20" s="39" t="s">
        <v>37</v>
      </c>
      <c r="F20" s="13"/>
      <c r="G20" s="13"/>
      <c r="H20" s="40" t="s">
        <v>13</v>
      </c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38.25">
      <c r="A22" s="24" t="s">
        <v>8</v>
      </c>
      <c r="B22" s="13"/>
      <c r="C22" s="24" t="s">
        <v>52</v>
      </c>
      <c r="D22" s="14" t="s">
        <v>4</v>
      </c>
      <c r="E22" s="24" t="s">
        <v>11</v>
      </c>
      <c r="F22" s="15"/>
      <c r="G22" s="120" t="s">
        <v>47</v>
      </c>
      <c r="H22" s="121"/>
      <c r="I22" s="15"/>
      <c r="J22" s="2"/>
      <c r="K22" s="2"/>
      <c r="L22" s="19" t="s">
        <v>28</v>
      </c>
      <c r="M22" s="2"/>
    </row>
    <row r="23" spans="1:13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68">
        <f>C7</f>
        <v>0</v>
      </c>
      <c r="B24" s="25" t="str">
        <f>IF(C9&gt;=0,"UG0","UG1")</f>
        <v>UG0</v>
      </c>
      <c r="C24" s="47">
        <f>C14*D24%</f>
        <v>0</v>
      </c>
      <c r="D24" s="28">
        <v>1.6</v>
      </c>
      <c r="E24" s="20">
        <f>(C14*D24%)</f>
        <v>0</v>
      </c>
      <c r="F24" s="25" t="str">
        <f>IF(C9&gt;=0,"UG1","UG0")</f>
        <v>UG1</v>
      </c>
      <c r="G24" s="2"/>
      <c r="H24" s="69" t="s">
        <v>15</v>
      </c>
      <c r="I24" s="3" t="s">
        <v>20</v>
      </c>
      <c r="J24" s="2"/>
      <c r="K24" s="2"/>
      <c r="L24" s="18" t="s">
        <v>24</v>
      </c>
      <c r="M24" s="2"/>
    </row>
    <row r="25" spans="1:13" ht="15.75">
      <c r="A25" s="68">
        <f>C7</f>
        <v>0</v>
      </c>
      <c r="B25" s="25" t="str">
        <f>IF(C9&gt;=0,"UG0","UG1")</f>
        <v>UG0</v>
      </c>
      <c r="C25" s="47">
        <f>C14*D25%</f>
        <v>0</v>
      </c>
      <c r="D25" s="28">
        <v>50.18</v>
      </c>
      <c r="E25" s="20">
        <f>(C14*D25%)</f>
        <v>0</v>
      </c>
      <c r="F25" s="25" t="str">
        <f>IF(C9&gt;=0,"UG1","UG0")</f>
        <v>UG1</v>
      </c>
      <c r="G25" s="2"/>
      <c r="H25" s="70" t="s">
        <v>14</v>
      </c>
      <c r="I25" s="71" t="s">
        <v>34</v>
      </c>
      <c r="J25" s="12"/>
      <c r="K25" s="12" t="s">
        <v>17</v>
      </c>
      <c r="L25" s="72" t="s">
        <v>24</v>
      </c>
      <c r="M25" s="2"/>
    </row>
    <row r="26" spans="1:14" ht="15.75">
      <c r="A26" s="68">
        <f>C7</f>
        <v>0</v>
      </c>
      <c r="B26" s="25" t="str">
        <f>IF(C9&gt;=0,"UG0","UG1")</f>
        <v>UG0</v>
      </c>
      <c r="C26" s="47">
        <f>C14*D26%</f>
        <v>0</v>
      </c>
      <c r="D26" s="28">
        <v>13.78</v>
      </c>
      <c r="E26" s="20">
        <f>(C14*D26%)</f>
        <v>0</v>
      </c>
      <c r="F26" s="25" t="str">
        <f>IF(C9&gt;=0,"UG1","UG0")</f>
        <v>UG1</v>
      </c>
      <c r="G26" s="2"/>
      <c r="H26" s="111" t="str">
        <f>MID(C7,1,2)&amp;N26</f>
        <v>01000099</v>
      </c>
      <c r="I26" s="2" t="s">
        <v>25</v>
      </c>
      <c r="J26" s="2"/>
      <c r="K26" s="2"/>
      <c r="L26" s="18" t="s">
        <v>23</v>
      </c>
      <c r="M26" s="2"/>
      <c r="N26" s="108" t="s">
        <v>29</v>
      </c>
    </row>
    <row r="27" spans="1:14" ht="15.75">
      <c r="A27" s="68">
        <f>C7</f>
        <v>0</v>
      </c>
      <c r="B27" s="25" t="str">
        <f>IF(C9&gt;=0,"UG0","UG1")</f>
        <v>UG0</v>
      </c>
      <c r="C27" s="47">
        <f>C14*D27%</f>
        <v>0</v>
      </c>
      <c r="D27" s="28">
        <v>9.84</v>
      </c>
      <c r="E27" s="20">
        <f>(C14*D27%)</f>
        <v>0</v>
      </c>
      <c r="F27" s="46" t="str">
        <f>IF(C9&gt;=0,"UG1","UG0")</f>
        <v>UG1</v>
      </c>
      <c r="G27" s="2"/>
      <c r="H27" s="111" t="str">
        <f>MID(C7,1,4)&amp;N27</f>
        <v>010099</v>
      </c>
      <c r="I27" s="2" t="s">
        <v>18</v>
      </c>
      <c r="J27" s="77" t="s">
        <v>21</v>
      </c>
      <c r="K27" s="2" t="s">
        <v>22</v>
      </c>
      <c r="L27" s="18" t="s">
        <v>23</v>
      </c>
      <c r="M27" s="2"/>
      <c r="N27" s="108" t="s">
        <v>30</v>
      </c>
    </row>
    <row r="28" spans="1:14" ht="15.75">
      <c r="A28" s="75">
        <f>C7</f>
        <v>0</v>
      </c>
      <c r="B28" s="26" t="str">
        <f>IF(C9&gt;=0,"UG0","UG1")</f>
        <v>UG0</v>
      </c>
      <c r="C28" s="48">
        <f>C14*D28%</f>
        <v>0</v>
      </c>
      <c r="D28" s="29">
        <v>24.6</v>
      </c>
      <c r="E28" s="49">
        <f>(C14*D28%)</f>
        <v>0</v>
      </c>
      <c r="F28" s="26" t="str">
        <f>IF(C9&gt;=0,"UG1","UG0")</f>
        <v>UG1</v>
      </c>
      <c r="G28" s="12"/>
      <c r="H28" s="110" t="str">
        <f>MID(C7,1,6)&amp;N28</f>
        <v>0099</v>
      </c>
      <c r="I28" s="2" t="s">
        <v>19</v>
      </c>
      <c r="J28" s="2"/>
      <c r="K28" s="2"/>
      <c r="L28" s="18" t="s">
        <v>23</v>
      </c>
      <c r="M28" s="2"/>
      <c r="N28" s="108" t="s">
        <v>31</v>
      </c>
    </row>
    <row r="29" spans="1:13" ht="12.75">
      <c r="A29" s="2"/>
      <c r="B29" s="2"/>
      <c r="C29" s="21">
        <f>SUM(C24:C28)</f>
        <v>0</v>
      </c>
      <c r="D29" s="28">
        <f>SUM(D24:D28)</f>
        <v>100</v>
      </c>
      <c r="E29" s="21">
        <f>SUM(E24:E28)</f>
        <v>0</v>
      </c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6"/>
      <c r="D30" s="27"/>
      <c r="E30" s="6"/>
      <c r="F30" s="2"/>
      <c r="G30" s="2"/>
      <c r="H30" s="2"/>
      <c r="I30" s="19" t="s">
        <v>44</v>
      </c>
      <c r="J30" s="2"/>
      <c r="K30" s="2"/>
      <c r="L30" s="2"/>
      <c r="M30" s="2"/>
    </row>
    <row r="31" spans="1:13" ht="8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19" t="s">
        <v>33</v>
      </c>
      <c r="B32" s="2"/>
      <c r="C32" s="2"/>
      <c r="D32" s="5"/>
      <c r="E32" s="2"/>
      <c r="F32" s="2"/>
      <c r="G32" s="2"/>
      <c r="H32" s="2"/>
      <c r="I32" s="2"/>
      <c r="J32" s="2"/>
      <c r="K32" s="2"/>
      <c r="L32" s="2"/>
      <c r="M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</sheetData>
  <sheetProtection password="DF37" sheet="1" objects="1" selectLockedCells="1"/>
  <mergeCells count="2">
    <mergeCell ref="G22:H22"/>
    <mergeCell ref="H3:M3"/>
  </mergeCells>
  <printOptions/>
  <pageMargins left="0.7086614173228347" right="0.1968503937007874" top="0.984251968503937" bottom="0.5905511811023623" header="0.5118110236220472" footer="0.31496062992125984"/>
  <pageSetup horizontalDpi="600" verticalDpi="600" orientation="landscape" paperSize="9" r:id="rId2"/>
  <headerFooter alignWithMargins="0">
    <oddHeader>&amp;LHaushaltsabteilung IV</oddHeader>
    <oddFooter>&amp;L&amp;8&amp;Z&amp;F&amp;C&amp;"Arial,Fett"&amp;A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7">
    <tabColor theme="3" tint="0.39998000860214233"/>
  </sheetPr>
  <dimension ref="A1:N40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C7" sqref="C7"/>
    </sheetView>
  </sheetViews>
  <sheetFormatPr defaultColWidth="11.421875" defaultRowHeight="12.75"/>
  <cols>
    <col min="1" max="1" width="14.7109375" style="0" customWidth="1"/>
    <col min="2" max="2" width="6.28125" style="0" customWidth="1"/>
    <col min="3" max="3" width="12.57421875" style="0" customWidth="1"/>
    <col min="4" max="4" width="9.421875" style="0" customWidth="1"/>
    <col min="5" max="5" width="13.28125" style="0" customWidth="1"/>
    <col min="6" max="6" width="13.57421875" style="0" customWidth="1"/>
    <col min="7" max="7" width="4.140625" style="0" customWidth="1"/>
    <col min="8" max="8" width="14.57421875" style="0" customWidth="1"/>
    <col min="9" max="9" width="19.140625" style="0" customWidth="1"/>
    <col min="10" max="10" width="8.00390625" style="0" customWidth="1"/>
    <col min="11" max="11" width="8.140625" style="0" customWidth="1"/>
    <col min="12" max="12" width="6.28125" style="0" customWidth="1"/>
    <col min="13" max="13" width="6.00390625" style="0" customWidth="1"/>
    <col min="14" max="14" width="11.421875" style="107" customWidth="1"/>
  </cols>
  <sheetData>
    <row r="1" spans="1:13" ht="24.75" customHeight="1">
      <c r="A1" s="33" t="s">
        <v>35</v>
      </c>
      <c r="B1" s="31"/>
      <c r="C1" s="32"/>
      <c r="D1" s="32"/>
      <c r="E1" s="32"/>
      <c r="F1" s="32"/>
      <c r="G1" s="32"/>
      <c r="H1" s="32"/>
      <c r="I1" s="2"/>
      <c r="J1" s="2"/>
      <c r="K1" s="2"/>
      <c r="L1" s="2"/>
      <c r="M1" s="2"/>
    </row>
    <row r="2" spans="1:13" ht="18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115" t="s">
        <v>98</v>
      </c>
      <c r="B3" s="115"/>
      <c r="C3" s="116"/>
      <c r="D3" s="116"/>
      <c r="E3" s="116"/>
      <c r="F3" s="2"/>
      <c r="G3" s="2"/>
      <c r="H3" s="2"/>
      <c r="I3" s="2"/>
      <c r="J3" s="2"/>
      <c r="K3" s="2"/>
      <c r="L3" s="2"/>
      <c r="M3" s="2"/>
    </row>
    <row r="4" spans="1:13" ht="12.7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tr">
        <f>IF(C9&gt;=0,"Einnahme auf:","Auszahlg. aus:")</f>
        <v>Einnahme auf:</v>
      </c>
      <c r="B5" s="3" t="s">
        <v>39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customHeight="1">
      <c r="A7" s="117" t="s">
        <v>9</v>
      </c>
      <c r="B7" s="117"/>
      <c r="C7" s="109"/>
      <c r="D7" s="2"/>
      <c r="E7" s="104" t="s">
        <v>93</v>
      </c>
      <c r="F7" s="2"/>
      <c r="G7" s="2"/>
      <c r="H7" s="2"/>
      <c r="I7" s="2"/>
      <c r="J7" s="2"/>
      <c r="K7" s="2"/>
      <c r="L7" s="2"/>
      <c r="M7" s="2"/>
    </row>
    <row r="8" spans="1:13" ht="12.75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customHeight="1">
      <c r="A9" s="118" t="s">
        <v>5</v>
      </c>
      <c r="B9" s="119"/>
      <c r="C9" s="43"/>
      <c r="D9" s="4"/>
      <c r="E9" s="19" t="s">
        <v>7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40"/>
      <c r="B10" s="13"/>
      <c r="C10" s="66"/>
      <c r="D10" s="4"/>
      <c r="E10" s="19"/>
      <c r="F10" s="2"/>
      <c r="G10" s="2"/>
      <c r="H10" s="2"/>
      <c r="I10" s="2"/>
      <c r="J10" s="2"/>
      <c r="K10" s="2"/>
      <c r="L10" s="2"/>
      <c r="M10" s="2"/>
    </row>
    <row r="11" spans="1:13" ht="15" customHeight="1">
      <c r="A11" s="117" t="s">
        <v>71</v>
      </c>
      <c r="B11" s="119"/>
      <c r="C11" s="43"/>
      <c r="D11" s="7" t="s">
        <v>10</v>
      </c>
      <c r="E11" s="2" t="s">
        <v>89</v>
      </c>
      <c r="F11" s="2"/>
      <c r="G11" s="2"/>
      <c r="H11" s="2"/>
      <c r="I11" s="2"/>
      <c r="J11" s="2"/>
      <c r="K11" s="2"/>
      <c r="L11" s="2"/>
      <c r="M11" s="2"/>
    </row>
    <row r="12" spans="1:13" ht="12.75">
      <c r="A12" s="97"/>
      <c r="B12" s="97"/>
      <c r="C12" s="98"/>
      <c r="E12" s="19" t="s">
        <v>88</v>
      </c>
      <c r="F12" s="3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3" t="s">
        <v>6</v>
      </c>
      <c r="B14" s="8"/>
      <c r="C14" s="21">
        <f>IF(C11=100,C9,C9-H17)</f>
        <v>0</v>
      </c>
      <c r="D14" s="2" t="s">
        <v>0</v>
      </c>
      <c r="E14" s="100" t="s">
        <v>1</v>
      </c>
      <c r="F14" s="22">
        <f>C9</f>
        <v>0</v>
      </c>
      <c r="G14" s="4" t="s">
        <v>3</v>
      </c>
      <c r="H14" s="9" t="s">
        <v>2</v>
      </c>
      <c r="I14" s="2"/>
      <c r="J14" s="2"/>
      <c r="K14" s="2"/>
      <c r="L14" s="2"/>
      <c r="M14" s="2"/>
    </row>
    <row r="15" spans="1:13" ht="12.75">
      <c r="A15" s="2"/>
      <c r="B15" s="2"/>
      <c r="C15" s="21"/>
      <c r="D15" s="2"/>
      <c r="E15" s="10"/>
      <c r="F15" s="4">
        <f>(IF(C11=100,100,(100+C11)))</f>
        <v>100</v>
      </c>
      <c r="G15" s="2"/>
      <c r="H15" s="10">
        <v>1</v>
      </c>
      <c r="I15" s="2"/>
      <c r="J15" s="2"/>
      <c r="K15" s="2"/>
      <c r="L15" s="2"/>
      <c r="M15" s="2"/>
    </row>
    <row r="16" spans="1:13" ht="8.25" customHeight="1">
      <c r="A16" s="2"/>
      <c r="B16" s="2"/>
      <c r="C16" s="2"/>
      <c r="D16" s="2"/>
      <c r="E16" s="2"/>
      <c r="F16" s="10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11" t="s">
        <v>2</v>
      </c>
      <c r="G17" s="4" t="s">
        <v>3</v>
      </c>
      <c r="H17" s="23">
        <f>C9*100/F15</f>
        <v>0</v>
      </c>
      <c r="I17" s="19" t="str">
        <f>IF(C11=100,"","reine Projektmittel")</f>
        <v>reine Projektmittel</v>
      </c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7.25" customHeight="1">
      <c r="A19" s="2"/>
      <c r="B19" s="2"/>
      <c r="C19" s="41" t="str">
        <f>IF(C9&gt;=0,"Abgang","Zugang")</f>
        <v>Abgang</v>
      </c>
      <c r="D19" s="13"/>
      <c r="E19" s="41" t="str">
        <f>IF(C9&gt;=0,"Zugang","Abgang")</f>
        <v>Zugang</v>
      </c>
      <c r="F19" s="2"/>
      <c r="G19" s="2"/>
      <c r="H19" s="2"/>
      <c r="I19" s="2"/>
      <c r="J19" s="2"/>
      <c r="K19" s="2"/>
      <c r="L19" s="2"/>
      <c r="M19" s="2"/>
    </row>
    <row r="20" spans="1:13" ht="19.5" customHeight="1">
      <c r="A20" s="40" t="s">
        <v>12</v>
      </c>
      <c r="B20" s="16"/>
      <c r="C20" s="39" t="s">
        <v>38</v>
      </c>
      <c r="D20" s="13"/>
      <c r="E20" s="39" t="s">
        <v>37</v>
      </c>
      <c r="F20" s="13"/>
      <c r="G20" s="13"/>
      <c r="H20" s="40" t="s">
        <v>13</v>
      </c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38.25">
      <c r="A22" s="24" t="s">
        <v>8</v>
      </c>
      <c r="B22" s="13"/>
      <c r="C22" s="24" t="s">
        <v>16</v>
      </c>
      <c r="D22" s="14" t="s">
        <v>4</v>
      </c>
      <c r="E22" s="24" t="s">
        <v>11</v>
      </c>
      <c r="F22" s="15"/>
      <c r="G22" s="120" t="s">
        <v>47</v>
      </c>
      <c r="H22" s="121"/>
      <c r="I22" s="15"/>
      <c r="J22" s="2"/>
      <c r="K22" s="2"/>
      <c r="L22" s="19" t="s">
        <v>28</v>
      </c>
      <c r="M22" s="2"/>
    </row>
    <row r="23" spans="1:13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68">
        <f>C7</f>
        <v>0</v>
      </c>
      <c r="B24" s="25" t="str">
        <f>IF(C9&gt;=0,"UG0","UG1")</f>
        <v>UG0</v>
      </c>
      <c r="C24" s="47">
        <f>C14*D24%</f>
        <v>0</v>
      </c>
      <c r="D24" s="55">
        <v>1.6</v>
      </c>
      <c r="E24" s="20">
        <f>(C14*D24%)</f>
        <v>0</v>
      </c>
      <c r="F24" s="25" t="str">
        <f>IF(C9&gt;=0,"UG1","UG0")</f>
        <v>UG1</v>
      </c>
      <c r="G24" s="2"/>
      <c r="H24" s="69" t="s">
        <v>15</v>
      </c>
      <c r="I24" s="3" t="s">
        <v>20</v>
      </c>
      <c r="J24" s="2"/>
      <c r="K24" s="2"/>
      <c r="L24" s="18" t="s">
        <v>24</v>
      </c>
      <c r="M24" s="2"/>
    </row>
    <row r="25" spans="1:13" ht="15.75">
      <c r="A25" s="68">
        <f>C7</f>
        <v>0</v>
      </c>
      <c r="B25" s="25" t="str">
        <f>IF(C9&gt;=0,"UG0","UG1")</f>
        <v>UG0</v>
      </c>
      <c r="C25" s="47">
        <f>C14*D25%</f>
        <v>0</v>
      </c>
      <c r="D25" s="55">
        <v>25.09</v>
      </c>
      <c r="E25" s="20">
        <f>(C14*D25%)</f>
        <v>0</v>
      </c>
      <c r="F25" s="25" t="str">
        <f>IF(C9&gt;=0,"UG1","UG0")</f>
        <v>UG1</v>
      </c>
      <c r="G25" s="2"/>
      <c r="H25" s="70" t="s">
        <v>14</v>
      </c>
      <c r="I25" s="71" t="s">
        <v>95</v>
      </c>
      <c r="J25" s="12"/>
      <c r="K25" s="12" t="s">
        <v>17</v>
      </c>
      <c r="L25" s="72" t="s">
        <v>24</v>
      </c>
      <c r="M25" s="2"/>
    </row>
    <row r="26" spans="1:14" ht="15.75">
      <c r="A26" s="75">
        <f>C7</f>
        <v>0</v>
      </c>
      <c r="B26" s="26" t="str">
        <f>IF(C9&gt;=0,"UG0","UG1")</f>
        <v>UG0</v>
      </c>
      <c r="C26" s="48">
        <f>C14*D26%</f>
        <v>0</v>
      </c>
      <c r="D26" s="56">
        <v>73.31</v>
      </c>
      <c r="E26" s="49">
        <f>(C14*D26%)</f>
        <v>0</v>
      </c>
      <c r="F26" s="26" t="str">
        <f>IF(C9&gt;=0,"UG1","UG0")</f>
        <v>UG1</v>
      </c>
      <c r="G26" s="12"/>
      <c r="H26" s="112" t="str">
        <f>MID(C7,1,2)&amp;N26</f>
        <v>01000099</v>
      </c>
      <c r="I26" s="19" t="s">
        <v>96</v>
      </c>
      <c r="J26" s="77"/>
      <c r="K26" s="2" t="s">
        <v>22</v>
      </c>
      <c r="L26" s="18" t="s">
        <v>23</v>
      </c>
      <c r="M26" s="2"/>
      <c r="N26" s="108" t="s">
        <v>29</v>
      </c>
    </row>
    <row r="27" spans="1:13" ht="12.75">
      <c r="A27" s="2"/>
      <c r="B27" s="2"/>
      <c r="C27" s="21">
        <f>SUM(C24:C26)</f>
        <v>0</v>
      </c>
      <c r="D27" s="55">
        <f>SUM(D24:D26)</f>
        <v>100</v>
      </c>
      <c r="E27" s="21">
        <f>SUM(E24:E26)</f>
        <v>0</v>
      </c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4.25">
      <c r="A29" s="19" t="s">
        <v>97</v>
      </c>
      <c r="B29" s="2"/>
      <c r="C29" s="2"/>
      <c r="D29" s="5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19" t="s">
        <v>33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</sheetData>
  <sheetProtection password="DF37" sheet="1" objects="1" selectLockedCells="1"/>
  <mergeCells count="1">
    <mergeCell ref="G22:H22"/>
  </mergeCells>
  <printOptions/>
  <pageMargins left="0.7086614173228347" right="0.1968503937007874" top="0.984251968503937" bottom="0.5905511811023623" header="0.5118110236220472" footer="0.31496062992125984"/>
  <pageSetup horizontalDpi="600" verticalDpi="600" orientation="landscape" paperSize="9" r:id="rId2"/>
  <headerFooter alignWithMargins="0">
    <oddHeader>&amp;LHaushaltsabteilung IV</oddHeader>
    <oddFooter>&amp;L&amp;8&amp;Z&amp;F&amp;C&amp;"Arial,Fett"&amp;A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6">
    <tabColor indexed="9"/>
  </sheetPr>
  <dimension ref="J16:J16"/>
  <sheetViews>
    <sheetView zoomScalePageLayoutView="0" workbookViewId="0" topLeftCell="A1">
      <selection activeCell="A1" sqref="A1"/>
    </sheetView>
  </sheetViews>
  <sheetFormatPr defaultColWidth="11.421875" defaultRowHeight="12.75"/>
  <sheetData>
    <row r="16" ht="15.75">
      <c r="J16" s="102"/>
    </row>
  </sheetData>
  <sheetProtection/>
  <printOptions/>
  <pageMargins left="0.5905511811023623" right="0.5905511811023623" top="0.7874015748031497" bottom="0.7874015748031497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rgb="FF92D050"/>
  </sheetPr>
  <dimension ref="A1:N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11.421875" defaultRowHeight="12.75"/>
  <cols>
    <col min="1" max="1" width="14.7109375" style="0" customWidth="1"/>
    <col min="2" max="2" width="6.28125" style="0" customWidth="1"/>
    <col min="3" max="3" width="12.57421875" style="0" customWidth="1"/>
    <col min="4" max="4" width="9.421875" style="0" customWidth="1"/>
    <col min="5" max="6" width="13.28125" style="0" customWidth="1"/>
    <col min="7" max="7" width="4.140625" style="0" customWidth="1"/>
    <col min="8" max="8" width="14.57421875" style="0" customWidth="1"/>
    <col min="9" max="9" width="18.421875" style="0" customWidth="1"/>
    <col min="10" max="10" width="5.7109375" style="0" customWidth="1"/>
    <col min="11" max="11" width="8.57421875" style="0" customWidth="1"/>
    <col min="12" max="12" width="7.57421875" style="0" customWidth="1"/>
    <col min="13" max="13" width="10.421875" style="0" customWidth="1"/>
  </cols>
  <sheetData>
    <row r="1" spans="1:13" ht="24.75" customHeight="1">
      <c r="A1" s="33" t="s">
        <v>35</v>
      </c>
      <c r="B1" s="31"/>
      <c r="C1" s="32"/>
      <c r="D1" s="32"/>
      <c r="E1" s="32"/>
      <c r="F1" s="32"/>
      <c r="G1" s="32"/>
      <c r="H1" s="32"/>
      <c r="I1" s="2"/>
      <c r="J1" s="2"/>
      <c r="K1" s="2"/>
      <c r="L1" s="2"/>
      <c r="M1" s="2"/>
    </row>
    <row r="2" spans="1:13" ht="25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7.25" customHeight="1">
      <c r="A3" s="35" t="s">
        <v>46</v>
      </c>
      <c r="B3" s="34"/>
      <c r="C3" s="30"/>
      <c r="D3" s="30"/>
      <c r="E3" s="30"/>
      <c r="F3" s="2"/>
      <c r="G3" s="2"/>
      <c r="H3" s="45" t="s">
        <v>45</v>
      </c>
      <c r="I3" s="2"/>
      <c r="J3" s="2"/>
      <c r="K3" s="2"/>
      <c r="L3" s="2"/>
      <c r="M3" s="2"/>
    </row>
    <row r="4" spans="1:13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tr">
        <f>IF(C9&gt;=0,"Einnahme auf:","Auszahlg. aus:")</f>
        <v>Einnahme auf:</v>
      </c>
      <c r="B5" s="3" t="s">
        <v>39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customHeight="1">
      <c r="A7" s="42" t="s">
        <v>9</v>
      </c>
      <c r="B7" s="42"/>
      <c r="C7" s="109"/>
      <c r="D7" s="2"/>
      <c r="E7" s="104" t="s">
        <v>93</v>
      </c>
      <c r="F7" s="2"/>
      <c r="G7" s="2"/>
      <c r="H7" s="2"/>
      <c r="I7" s="2"/>
      <c r="J7" s="2"/>
      <c r="K7" s="2"/>
      <c r="L7" s="2"/>
      <c r="M7" s="2"/>
    </row>
    <row r="8" spans="1:13" ht="12.75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customHeight="1">
      <c r="A9" s="65" t="s">
        <v>5</v>
      </c>
      <c r="B9" s="44"/>
      <c r="C9" s="43"/>
      <c r="D9" s="4"/>
      <c r="E9" s="19" t="s">
        <v>7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40"/>
      <c r="B10" s="13"/>
      <c r="C10" s="66"/>
      <c r="D10" s="4"/>
      <c r="E10" s="19"/>
      <c r="F10" s="2"/>
      <c r="G10" s="2"/>
      <c r="H10" s="2"/>
      <c r="I10" s="2"/>
      <c r="J10" s="2"/>
      <c r="K10" s="2"/>
      <c r="L10" s="2"/>
      <c r="M10" s="2"/>
    </row>
    <row r="11" spans="1:13" ht="15" customHeight="1">
      <c r="A11" s="42" t="s">
        <v>71</v>
      </c>
      <c r="B11" s="44"/>
      <c r="C11" s="43"/>
      <c r="D11" s="7" t="s">
        <v>10</v>
      </c>
      <c r="E11" s="2" t="s">
        <v>89</v>
      </c>
      <c r="F11" s="2"/>
      <c r="G11" s="2"/>
      <c r="H11" s="2"/>
      <c r="I11" s="2"/>
      <c r="J11" s="2"/>
      <c r="K11" s="2"/>
      <c r="L11" s="2"/>
      <c r="M11" s="2"/>
    </row>
    <row r="12" spans="1:13" ht="13.5" customHeight="1">
      <c r="A12" s="97"/>
      <c r="B12" s="97"/>
      <c r="C12" s="98"/>
      <c r="E12" s="19" t="s">
        <v>88</v>
      </c>
      <c r="F12" s="3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3" t="s">
        <v>6</v>
      </c>
      <c r="B14" s="8"/>
      <c r="C14" s="21">
        <f>IF(C11=100,C9,C9-H17)</f>
        <v>0</v>
      </c>
      <c r="D14" s="2" t="s">
        <v>0</v>
      </c>
      <c r="E14" s="100" t="s">
        <v>1</v>
      </c>
      <c r="F14" s="22">
        <f>C9</f>
        <v>0</v>
      </c>
      <c r="G14" s="4" t="s">
        <v>3</v>
      </c>
      <c r="H14" s="9" t="s">
        <v>2</v>
      </c>
      <c r="I14" s="2"/>
      <c r="J14" s="2"/>
      <c r="K14" s="2"/>
      <c r="L14" s="2"/>
      <c r="M14" s="2"/>
    </row>
    <row r="15" spans="1:13" ht="12.75">
      <c r="A15" s="2"/>
      <c r="B15" s="2"/>
      <c r="C15" s="21"/>
      <c r="D15" s="2"/>
      <c r="E15" s="10"/>
      <c r="F15" s="4">
        <f>(IF(C11=100,100,(100+C11)))</f>
        <v>100</v>
      </c>
      <c r="G15" s="2"/>
      <c r="H15" s="10">
        <v>1</v>
      </c>
      <c r="I15" s="2"/>
      <c r="J15" s="2"/>
      <c r="K15" s="2"/>
      <c r="L15" s="2"/>
      <c r="M15" s="2"/>
    </row>
    <row r="16" spans="1:13" ht="7.5" customHeight="1">
      <c r="A16" s="2"/>
      <c r="B16" s="2"/>
      <c r="C16" s="2"/>
      <c r="D16" s="2"/>
      <c r="E16" s="2"/>
      <c r="F16" s="10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11" t="s">
        <v>2</v>
      </c>
      <c r="G17" s="4" t="s">
        <v>3</v>
      </c>
      <c r="H17" s="23">
        <f>C9*100/F15</f>
        <v>0</v>
      </c>
      <c r="I17" s="19" t="str">
        <f>IF(C11=100,"","reine Projektmittel")</f>
        <v>reine Projektmittel</v>
      </c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>
      <c r="A19" s="2"/>
      <c r="B19" s="2"/>
      <c r="C19" s="41" t="str">
        <f>IF(C9&gt;=0,"Abgang","Zugang")</f>
        <v>Abgang</v>
      </c>
      <c r="D19" s="13"/>
      <c r="E19" s="41" t="str">
        <f>IF(C9&gt;=0,"Zugang","Abgang")</f>
        <v>Zugang</v>
      </c>
      <c r="F19" s="2"/>
      <c r="G19" s="2"/>
      <c r="H19" s="2"/>
      <c r="I19" s="2"/>
      <c r="J19" s="2"/>
      <c r="K19" s="2"/>
      <c r="L19" s="2"/>
      <c r="M19" s="2"/>
    </row>
    <row r="20" spans="1:13" ht="18" customHeight="1">
      <c r="A20" s="67" t="s">
        <v>12</v>
      </c>
      <c r="B20" s="16"/>
      <c r="C20" s="38" t="s">
        <v>36</v>
      </c>
      <c r="D20" s="13"/>
      <c r="E20" s="39" t="s">
        <v>37</v>
      </c>
      <c r="F20" s="13"/>
      <c r="G20" s="13"/>
      <c r="H20" s="40" t="s">
        <v>13</v>
      </c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38.25">
      <c r="A22" s="24" t="s">
        <v>8</v>
      </c>
      <c r="B22" s="13"/>
      <c r="C22" s="24" t="s">
        <v>16</v>
      </c>
      <c r="D22" s="14" t="s">
        <v>4</v>
      </c>
      <c r="E22" s="24" t="s">
        <v>11</v>
      </c>
      <c r="F22" s="15"/>
      <c r="G22" s="120" t="s">
        <v>47</v>
      </c>
      <c r="H22" s="121"/>
      <c r="I22" s="15"/>
      <c r="J22" s="2"/>
      <c r="K22" s="2"/>
      <c r="L22" s="19" t="s">
        <v>28</v>
      </c>
      <c r="M22" s="2"/>
    </row>
    <row r="23" spans="1:13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68">
        <f>C7</f>
        <v>0</v>
      </c>
      <c r="B24" s="25" t="str">
        <f>IF(C9&gt;=0,"UG0","UG1")</f>
        <v>UG0</v>
      </c>
      <c r="C24" s="47">
        <f>C14*D24%</f>
        <v>0</v>
      </c>
      <c r="D24" s="28">
        <v>1.6</v>
      </c>
      <c r="E24" s="20">
        <f>(C14*D24%)</f>
        <v>0</v>
      </c>
      <c r="F24" s="25" t="str">
        <f>IF(C9&gt;=0,"UG1","UG0")</f>
        <v>UG1</v>
      </c>
      <c r="G24" s="2"/>
      <c r="H24" s="69" t="s">
        <v>15</v>
      </c>
      <c r="I24" s="3" t="s">
        <v>20</v>
      </c>
      <c r="J24" s="2"/>
      <c r="K24" s="2"/>
      <c r="L24" s="18" t="s">
        <v>24</v>
      </c>
      <c r="M24" s="2"/>
    </row>
    <row r="25" spans="1:13" ht="15.75">
      <c r="A25" s="68">
        <f>C7</f>
        <v>0</v>
      </c>
      <c r="B25" s="25" t="str">
        <f>IF(C9&gt;=0,"UG0","UG1")</f>
        <v>UG0</v>
      </c>
      <c r="C25" s="47">
        <f>C14*D25%</f>
        <v>0</v>
      </c>
      <c r="D25" s="28">
        <v>50.18</v>
      </c>
      <c r="E25" s="20">
        <f>(C14*D25%)</f>
        <v>0</v>
      </c>
      <c r="F25" s="25" t="str">
        <f>IF(C9&gt;=0,"UG1","UG0")</f>
        <v>UG1</v>
      </c>
      <c r="G25" s="2"/>
      <c r="H25" s="70" t="s">
        <v>14</v>
      </c>
      <c r="I25" s="71" t="s">
        <v>32</v>
      </c>
      <c r="J25" s="12"/>
      <c r="K25" s="12" t="s">
        <v>17</v>
      </c>
      <c r="L25" s="72" t="s">
        <v>24</v>
      </c>
      <c r="M25" s="2"/>
    </row>
    <row r="26" spans="1:14" ht="15.75">
      <c r="A26" s="68">
        <f>C7</f>
        <v>0</v>
      </c>
      <c r="B26" s="25" t="str">
        <f>IF(C9&gt;=0,"UG0","UG1")</f>
        <v>UG0</v>
      </c>
      <c r="C26" s="47">
        <f>C14*D26%</f>
        <v>0</v>
      </c>
      <c r="D26" s="28">
        <v>23.62</v>
      </c>
      <c r="E26" s="20">
        <f>(C14*D26%)</f>
        <v>0</v>
      </c>
      <c r="F26" s="25" t="str">
        <f>IF(C9&gt;=0,"UG1","UG0")</f>
        <v>UG1</v>
      </c>
      <c r="G26" s="2"/>
      <c r="H26" s="73" t="str">
        <f>MID(C7,1,2)&amp;N26</f>
        <v>01000099</v>
      </c>
      <c r="I26" s="19" t="s">
        <v>50</v>
      </c>
      <c r="J26" s="2"/>
      <c r="K26" s="2"/>
      <c r="L26" s="18" t="s">
        <v>23</v>
      </c>
      <c r="M26" s="2"/>
      <c r="N26" s="108" t="s">
        <v>29</v>
      </c>
    </row>
    <row r="27" spans="1:14" ht="15.75">
      <c r="A27" s="75">
        <f>C7</f>
        <v>0</v>
      </c>
      <c r="B27" s="26" t="str">
        <f>IF(C9&gt;=0,"UG0","UG1")</f>
        <v>UG0</v>
      </c>
      <c r="C27" s="48">
        <f>C14*D27%</f>
        <v>0</v>
      </c>
      <c r="D27" s="29">
        <v>24.6</v>
      </c>
      <c r="E27" s="49">
        <f>(C14*D27%)</f>
        <v>0</v>
      </c>
      <c r="F27" s="26" t="str">
        <f>IF(C9&gt;=0,"UG1","UG0")</f>
        <v>UG1</v>
      </c>
      <c r="G27" s="12"/>
      <c r="H27" s="110" t="str">
        <f>MID(C7,1,6)&amp;N27</f>
        <v>0099</v>
      </c>
      <c r="I27" s="2" t="s">
        <v>19</v>
      </c>
      <c r="J27" s="77" t="s">
        <v>21</v>
      </c>
      <c r="K27" s="2" t="s">
        <v>22</v>
      </c>
      <c r="L27" s="18" t="s">
        <v>23</v>
      </c>
      <c r="M27" s="2"/>
      <c r="N27" s="108" t="s">
        <v>31</v>
      </c>
    </row>
    <row r="28" spans="1:13" ht="12.75">
      <c r="A28" s="2"/>
      <c r="B28" s="2"/>
      <c r="C28" s="21">
        <f>SUM(C24:C27)</f>
        <v>0</v>
      </c>
      <c r="D28" s="28">
        <f>SUM(D24:D27)</f>
        <v>100</v>
      </c>
      <c r="E28" s="21">
        <f>SUM(E24:E27)</f>
        <v>0</v>
      </c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19" t="s">
        <v>44</v>
      </c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19"/>
      <c r="J30" s="2"/>
      <c r="K30" s="2"/>
      <c r="L30" s="2"/>
      <c r="M30" s="2"/>
    </row>
    <row r="31" spans="1:13" ht="12.75">
      <c r="A31" s="19" t="s">
        <v>33</v>
      </c>
      <c r="B31" s="2"/>
      <c r="C31" s="2"/>
      <c r="D31" s="5"/>
      <c r="E31" s="2"/>
      <c r="F31" s="2"/>
      <c r="G31" s="2"/>
      <c r="H31" s="2"/>
      <c r="I31" s="2"/>
      <c r="J31" s="2"/>
      <c r="K31" s="2"/>
      <c r="L31" s="2"/>
      <c r="M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12" ht="12.75">
      <c r="A35" s="2"/>
      <c r="B35" s="2"/>
      <c r="C35" s="2"/>
      <c r="D35" s="2"/>
      <c r="E35" s="2"/>
      <c r="F35" s="2"/>
      <c r="G35" s="2"/>
      <c r="H35" s="2"/>
      <c r="L35" s="106"/>
    </row>
    <row r="36" spans="1:12" ht="12.75">
      <c r="A36" s="2"/>
      <c r="B36" s="2"/>
      <c r="C36" s="2"/>
      <c r="D36" s="2"/>
      <c r="E36" s="2"/>
      <c r="F36" s="2"/>
      <c r="G36" s="2"/>
      <c r="H36" s="2"/>
      <c r="L36" s="103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</sheetData>
  <sheetProtection password="DF37" sheet="1" objects="1" selectLockedCells="1"/>
  <mergeCells count="1">
    <mergeCell ref="G22:H22"/>
  </mergeCells>
  <printOptions/>
  <pageMargins left="0.7086614173228347" right="0.1968503937007874" top="0.984251968503937" bottom="0.5905511811023623" header="0.5118110236220472" footer="0.31496062992125984"/>
  <pageSetup horizontalDpi="600" verticalDpi="600" orientation="landscape" paperSize="9" r:id="rId2"/>
  <headerFooter alignWithMargins="0">
    <oddHeader>&amp;LHaushaltsabteilung IV</oddHeader>
    <oddFooter>&amp;L&amp;8&amp;Z&amp;F&amp;C&amp;"Arial,Fett"&amp;A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rgb="FF92D050"/>
  </sheetPr>
  <dimension ref="A1:N43"/>
  <sheetViews>
    <sheetView zoomScalePageLayoutView="0" workbookViewId="0" topLeftCell="A1">
      <pane ySplit="1" topLeftCell="A2" activePane="bottomLeft" state="frozen"/>
      <selection pane="topLeft" activeCell="F3" sqref="F3"/>
      <selection pane="bottomLeft" activeCell="C7" sqref="C7"/>
    </sheetView>
  </sheetViews>
  <sheetFormatPr defaultColWidth="11.421875" defaultRowHeight="12.75"/>
  <cols>
    <col min="1" max="1" width="14.7109375" style="0" customWidth="1"/>
    <col min="2" max="2" width="6.28125" style="0" customWidth="1"/>
    <col min="3" max="3" width="12.57421875" style="0" customWidth="1"/>
    <col min="4" max="4" width="9.421875" style="0" customWidth="1"/>
    <col min="5" max="5" width="13.28125" style="0" customWidth="1"/>
    <col min="6" max="6" width="13.57421875" style="0" customWidth="1"/>
    <col min="7" max="7" width="4.140625" style="0" customWidth="1"/>
    <col min="8" max="8" width="14.57421875" style="0" customWidth="1"/>
    <col min="9" max="9" width="19.140625" style="0" customWidth="1"/>
    <col min="10" max="10" width="5.140625" style="0" customWidth="1"/>
    <col min="11" max="11" width="8.140625" style="0" customWidth="1"/>
    <col min="12" max="12" width="6.7109375" style="0" customWidth="1"/>
  </cols>
  <sheetData>
    <row r="1" spans="1:13" ht="24.75" customHeight="1">
      <c r="A1" s="33" t="s">
        <v>35</v>
      </c>
      <c r="B1" s="31"/>
      <c r="C1" s="32"/>
      <c r="D1" s="32"/>
      <c r="E1" s="32"/>
      <c r="F1" s="32"/>
      <c r="G1" s="32"/>
      <c r="H1" s="32"/>
      <c r="I1" s="2"/>
      <c r="J1" s="2"/>
      <c r="K1" s="2"/>
      <c r="L1" s="2"/>
      <c r="M1" s="2"/>
    </row>
    <row r="2" spans="1:13" ht="21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7.25" customHeight="1">
      <c r="A3" s="35" t="s">
        <v>42</v>
      </c>
      <c r="B3" s="34"/>
      <c r="C3" s="30"/>
      <c r="D3" s="30"/>
      <c r="E3" s="30"/>
      <c r="F3" s="2"/>
      <c r="G3" s="2"/>
      <c r="H3" s="45" t="s">
        <v>43</v>
      </c>
      <c r="I3" s="2"/>
      <c r="J3" s="2"/>
      <c r="K3" s="2"/>
      <c r="L3" s="2"/>
      <c r="M3" s="2"/>
    </row>
    <row r="4" spans="1:13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tr">
        <f>IF(C9&gt;=0,"Einnahme auf:","Auszahlg. aus:")</f>
        <v>Einnahme auf:</v>
      </c>
      <c r="B5" s="3" t="s">
        <v>39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/>
      <c r="B6" s="3"/>
      <c r="C6" s="2"/>
      <c r="D6" s="2"/>
      <c r="F6" s="2"/>
      <c r="G6" s="2"/>
      <c r="H6" s="2"/>
      <c r="I6" s="2"/>
      <c r="J6" s="2"/>
      <c r="K6" s="2"/>
      <c r="L6" s="2"/>
      <c r="M6" s="2"/>
    </row>
    <row r="7" spans="1:13" ht="15" customHeight="1">
      <c r="A7" s="42" t="s">
        <v>9</v>
      </c>
      <c r="B7" s="42"/>
      <c r="C7" s="109"/>
      <c r="D7" s="2"/>
      <c r="E7" s="104" t="s">
        <v>93</v>
      </c>
      <c r="F7" s="2"/>
      <c r="G7" s="2"/>
      <c r="H7" s="2"/>
      <c r="I7" s="2"/>
      <c r="J7" s="2"/>
      <c r="K7" s="2"/>
      <c r="L7" s="2"/>
      <c r="M7" s="2"/>
    </row>
    <row r="8" spans="1:13" ht="12.75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customHeight="1">
      <c r="A9" s="65" t="s">
        <v>5</v>
      </c>
      <c r="B9" s="44"/>
      <c r="C9" s="43"/>
      <c r="D9" s="4"/>
      <c r="E9" s="19" t="s">
        <v>7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40"/>
      <c r="B10" s="13"/>
      <c r="C10" s="66"/>
      <c r="D10" s="4"/>
      <c r="E10" s="19"/>
      <c r="F10" s="2"/>
      <c r="G10" s="2"/>
      <c r="H10" s="2"/>
      <c r="I10" s="2"/>
      <c r="J10" s="2"/>
      <c r="K10" s="2"/>
      <c r="L10" s="2"/>
      <c r="M10" s="2"/>
    </row>
    <row r="11" spans="1:13" ht="15" customHeight="1">
      <c r="A11" s="42" t="s">
        <v>71</v>
      </c>
      <c r="B11" s="44"/>
      <c r="C11" s="43"/>
      <c r="D11" s="7" t="s">
        <v>10</v>
      </c>
      <c r="E11" s="2" t="s">
        <v>90</v>
      </c>
      <c r="F11" s="2"/>
      <c r="G11" s="2"/>
      <c r="H11" s="2"/>
      <c r="I11" s="2"/>
      <c r="J11" s="2"/>
      <c r="K11" s="2"/>
      <c r="L11" s="2"/>
      <c r="M11" s="2"/>
    </row>
    <row r="12" spans="1:13" ht="12.75" customHeight="1">
      <c r="A12" s="97"/>
      <c r="B12" s="99"/>
      <c r="C12" s="98"/>
      <c r="E12" s="19" t="s">
        <v>88</v>
      </c>
      <c r="F12" s="3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3" t="s">
        <v>6</v>
      </c>
      <c r="B14" s="8"/>
      <c r="C14" s="21">
        <f>IF(C11=100,C9,C9-H17)</f>
        <v>0</v>
      </c>
      <c r="D14" s="2" t="s">
        <v>0</v>
      </c>
      <c r="E14" s="100" t="s">
        <v>1</v>
      </c>
      <c r="F14" s="22">
        <f>C9</f>
        <v>0</v>
      </c>
      <c r="G14" s="4" t="s">
        <v>3</v>
      </c>
      <c r="H14" s="9" t="s">
        <v>2</v>
      </c>
      <c r="I14" s="2"/>
      <c r="J14" s="2"/>
      <c r="K14" s="2"/>
      <c r="L14" s="2"/>
      <c r="M14" s="2"/>
    </row>
    <row r="15" spans="1:13" ht="12.75">
      <c r="A15" s="2"/>
      <c r="B15" s="2"/>
      <c r="C15" s="21"/>
      <c r="D15" s="2"/>
      <c r="E15" s="10"/>
      <c r="F15" s="4">
        <f>(IF(C11=100,100,(100+C11)))</f>
        <v>100</v>
      </c>
      <c r="G15" s="2"/>
      <c r="H15" s="10">
        <v>1</v>
      </c>
      <c r="I15" s="2"/>
      <c r="J15" s="2"/>
      <c r="K15" s="2"/>
      <c r="L15" s="2"/>
      <c r="M15" s="2"/>
    </row>
    <row r="16" spans="1:13" ht="6.75" customHeight="1">
      <c r="A16" s="2"/>
      <c r="B16" s="2"/>
      <c r="C16" s="2"/>
      <c r="D16" s="2"/>
      <c r="E16" s="2"/>
      <c r="F16" s="10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11" t="s">
        <v>2</v>
      </c>
      <c r="G17" s="4" t="s">
        <v>3</v>
      </c>
      <c r="H17" s="23">
        <f>C9*100/F15</f>
        <v>0</v>
      </c>
      <c r="I17" s="19" t="str">
        <f>IF(C11=100,"","reine Projektmittel")</f>
        <v>reine Projektmittel</v>
      </c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7.25" customHeight="1">
      <c r="A19" s="2"/>
      <c r="B19" s="2"/>
      <c r="C19" s="41" t="str">
        <f>IF(C9&gt;=0,"Abgang","Zugang")</f>
        <v>Abgang</v>
      </c>
      <c r="D19" s="13"/>
      <c r="E19" s="41" t="str">
        <f>IF(C9&gt;=0,"Zugang","Abgang")</f>
        <v>Zugang</v>
      </c>
      <c r="F19" s="2"/>
      <c r="G19" s="2"/>
      <c r="H19" s="2"/>
      <c r="I19" s="2"/>
      <c r="J19" s="2"/>
      <c r="K19" s="2"/>
      <c r="L19" s="2"/>
      <c r="M19" s="2"/>
    </row>
    <row r="20" spans="1:13" ht="18.75" customHeight="1">
      <c r="A20" s="67" t="s">
        <v>12</v>
      </c>
      <c r="B20" s="16"/>
      <c r="C20" s="38" t="s">
        <v>36</v>
      </c>
      <c r="D20" s="13"/>
      <c r="E20" s="39" t="s">
        <v>37</v>
      </c>
      <c r="F20" s="13"/>
      <c r="G20" s="13"/>
      <c r="H20" s="40" t="s">
        <v>13</v>
      </c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38.25">
      <c r="A22" s="24" t="s">
        <v>8</v>
      </c>
      <c r="B22" s="13"/>
      <c r="C22" s="24" t="s">
        <v>16</v>
      </c>
      <c r="D22" s="14" t="s">
        <v>4</v>
      </c>
      <c r="E22" s="24" t="s">
        <v>11</v>
      </c>
      <c r="F22" s="15"/>
      <c r="G22" s="120" t="s">
        <v>47</v>
      </c>
      <c r="H22" s="121"/>
      <c r="I22" s="15"/>
      <c r="J22" s="2"/>
      <c r="K22" s="2"/>
      <c r="L22" s="19" t="s">
        <v>28</v>
      </c>
      <c r="M22" s="2"/>
    </row>
    <row r="23" spans="1:13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.75">
      <c r="A24" s="68">
        <f>C7</f>
        <v>0</v>
      </c>
      <c r="B24" s="25" t="str">
        <f>IF(C9&gt;=0,"UG0","UG1")</f>
        <v>UG0</v>
      </c>
      <c r="C24" s="47">
        <f>C14*D24%</f>
        <v>0</v>
      </c>
      <c r="D24" s="28">
        <v>1.6</v>
      </c>
      <c r="E24" s="20">
        <f>(C14*D24%)</f>
        <v>0</v>
      </c>
      <c r="F24" s="25" t="str">
        <f>IF(C9&gt;=0,"UG1","UG0")</f>
        <v>UG1</v>
      </c>
      <c r="G24" s="2"/>
      <c r="H24" s="69" t="s">
        <v>15</v>
      </c>
      <c r="I24" s="3" t="s">
        <v>20</v>
      </c>
      <c r="J24" s="2"/>
      <c r="K24" s="2"/>
      <c r="L24" s="18" t="s">
        <v>24</v>
      </c>
      <c r="M24" s="2"/>
      <c r="N24" s="107"/>
    </row>
    <row r="25" spans="1:14" ht="15.75">
      <c r="A25" s="68">
        <f>C7</f>
        <v>0</v>
      </c>
      <c r="B25" s="25" t="str">
        <f>IF(C9&gt;=0,"UG0","UG1")</f>
        <v>UG0</v>
      </c>
      <c r="C25" s="47">
        <f>C14*D25%</f>
        <v>0</v>
      </c>
      <c r="D25" s="28">
        <v>50.18</v>
      </c>
      <c r="E25" s="20">
        <f>(C14*D25%)</f>
        <v>0</v>
      </c>
      <c r="F25" s="25" t="str">
        <f>IF(C9&gt;=0,"UG1","UG0")</f>
        <v>UG1</v>
      </c>
      <c r="G25" s="2"/>
      <c r="H25" s="70" t="s">
        <v>14</v>
      </c>
      <c r="I25" s="71" t="s">
        <v>34</v>
      </c>
      <c r="J25" s="12"/>
      <c r="K25" s="12" t="s">
        <v>17</v>
      </c>
      <c r="L25" s="72" t="s">
        <v>24</v>
      </c>
      <c r="M25" s="2"/>
      <c r="N25" s="107"/>
    </row>
    <row r="26" spans="1:14" ht="15.75">
      <c r="A26" s="68">
        <f>C7</f>
        <v>0</v>
      </c>
      <c r="B26" s="25" t="str">
        <f>IF(C9&gt;=0,"UG0","UG1")</f>
        <v>UG0</v>
      </c>
      <c r="C26" s="47">
        <f>C14*D26%</f>
        <v>0</v>
      </c>
      <c r="D26" s="28">
        <v>13.78</v>
      </c>
      <c r="E26" s="20">
        <f>(C14*D26%)</f>
        <v>0</v>
      </c>
      <c r="F26" s="25" t="str">
        <f>IF(C9&gt;=0,"UG1","UG0")</f>
        <v>UG1</v>
      </c>
      <c r="G26" s="2"/>
      <c r="H26" s="111" t="str">
        <f>MID(C7,1,2)&amp;N26</f>
        <v>01000099</v>
      </c>
      <c r="I26" s="2" t="s">
        <v>25</v>
      </c>
      <c r="J26" s="2"/>
      <c r="K26" s="2"/>
      <c r="L26" s="18" t="s">
        <v>23</v>
      </c>
      <c r="M26" s="2"/>
      <c r="N26" s="108" t="s">
        <v>29</v>
      </c>
    </row>
    <row r="27" spans="1:14" ht="15.75">
      <c r="A27" s="68">
        <f>C7</f>
        <v>0</v>
      </c>
      <c r="B27" s="25" t="str">
        <f>IF(C9&gt;=0,"UG0","UG1")</f>
        <v>UG0</v>
      </c>
      <c r="C27" s="47">
        <f>C14*D27%</f>
        <v>0</v>
      </c>
      <c r="D27" s="28">
        <v>9.84</v>
      </c>
      <c r="E27" s="20">
        <f>(C14*D27%)</f>
        <v>0</v>
      </c>
      <c r="F27" s="46" t="str">
        <f>IF(C9&gt;=0,"UG1","UG0")</f>
        <v>UG1</v>
      </c>
      <c r="G27" s="2"/>
      <c r="H27" s="111" t="str">
        <f>MID(C7,1,4)&amp;N27</f>
        <v>010099</v>
      </c>
      <c r="I27" s="2" t="s">
        <v>18</v>
      </c>
      <c r="J27" s="77" t="s">
        <v>21</v>
      </c>
      <c r="K27" s="2" t="s">
        <v>22</v>
      </c>
      <c r="L27" s="18" t="s">
        <v>23</v>
      </c>
      <c r="M27" s="2"/>
      <c r="N27" s="108" t="s">
        <v>30</v>
      </c>
    </row>
    <row r="28" spans="1:14" ht="15.75">
      <c r="A28" s="75">
        <f>C7</f>
        <v>0</v>
      </c>
      <c r="B28" s="26" t="str">
        <f>IF(C9&gt;=0,"UG0","UG1")</f>
        <v>UG0</v>
      </c>
      <c r="C28" s="48">
        <f>C14*D28%</f>
        <v>0</v>
      </c>
      <c r="D28" s="29">
        <v>24.6</v>
      </c>
      <c r="E28" s="49">
        <f>(C14*D28%)</f>
        <v>0</v>
      </c>
      <c r="F28" s="26" t="str">
        <f>IF(C9&gt;=0,"UG1","UG0")</f>
        <v>UG1</v>
      </c>
      <c r="G28" s="12"/>
      <c r="H28" s="110" t="str">
        <f>MID(C7,1,6)&amp;N28</f>
        <v>0099</v>
      </c>
      <c r="I28" s="2" t="s">
        <v>19</v>
      </c>
      <c r="J28" s="2"/>
      <c r="K28" s="2"/>
      <c r="L28" s="18" t="s">
        <v>23</v>
      </c>
      <c r="M28" s="2"/>
      <c r="N28" s="108" t="s">
        <v>31</v>
      </c>
    </row>
    <row r="29" spans="1:14" ht="12.75">
      <c r="A29" s="2"/>
      <c r="B29" s="2"/>
      <c r="C29" s="21">
        <f>SUM(C24:C28)</f>
        <v>0</v>
      </c>
      <c r="D29" s="28">
        <f>SUM(D24:D28)</f>
        <v>100</v>
      </c>
      <c r="E29" s="21">
        <f>SUM(E24:E28)</f>
        <v>0</v>
      </c>
      <c r="F29" s="2"/>
      <c r="G29" s="2"/>
      <c r="H29" s="2"/>
      <c r="I29" s="2"/>
      <c r="J29" s="2"/>
      <c r="K29" s="2"/>
      <c r="L29" s="2"/>
      <c r="M29" s="2"/>
      <c r="N29" s="107"/>
    </row>
    <row r="30" spans="1:14" ht="12.75">
      <c r="A30" s="2"/>
      <c r="B30" s="2"/>
      <c r="C30" s="6"/>
      <c r="D30" s="27"/>
      <c r="E30" s="6"/>
      <c r="F30" s="2"/>
      <c r="G30" s="2"/>
      <c r="H30" s="2"/>
      <c r="I30" s="19" t="s">
        <v>44</v>
      </c>
      <c r="J30" s="2"/>
      <c r="K30" s="2"/>
      <c r="L30" s="2"/>
      <c r="M30" s="2"/>
      <c r="N30" s="107"/>
    </row>
    <row r="31" spans="1:14" ht="8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07"/>
    </row>
    <row r="32" spans="1:14" ht="12.75">
      <c r="A32" s="19" t="s">
        <v>33</v>
      </c>
      <c r="B32" s="2"/>
      <c r="C32" s="2"/>
      <c r="D32" s="5"/>
      <c r="E32" s="2"/>
      <c r="F32" s="2"/>
      <c r="G32" s="2"/>
      <c r="H32" s="2"/>
      <c r="I32" s="2"/>
      <c r="J32" s="2"/>
      <c r="K32" s="2"/>
      <c r="L32" s="2"/>
      <c r="M32" s="2"/>
      <c r="N32" s="107"/>
    </row>
    <row r="33" spans="1:14" ht="12.75">
      <c r="A33" s="2"/>
      <c r="B33" s="2"/>
      <c r="C33" s="2"/>
      <c r="D33" s="2"/>
      <c r="E33" s="2"/>
      <c r="F33" s="2"/>
      <c r="G33" s="2"/>
      <c r="H33" s="2"/>
      <c r="N33" s="107"/>
    </row>
    <row r="34" spans="1:14" ht="12.75">
      <c r="A34" s="2"/>
      <c r="B34" s="2"/>
      <c r="C34" s="2"/>
      <c r="D34" s="2"/>
      <c r="E34" s="2"/>
      <c r="F34" s="2"/>
      <c r="G34" s="2"/>
      <c r="H34" s="2"/>
      <c r="N34" s="107"/>
    </row>
    <row r="35" spans="1:14" ht="12.75">
      <c r="A35" s="2"/>
      <c r="B35" s="2"/>
      <c r="C35" s="2"/>
      <c r="D35" s="2"/>
      <c r="E35" s="2"/>
      <c r="F35" s="2"/>
      <c r="G35" s="2"/>
      <c r="H35" s="2"/>
      <c r="I35" s="103"/>
      <c r="N35" s="107"/>
    </row>
    <row r="36" spans="1:9" ht="12.75">
      <c r="A36" s="2"/>
      <c r="B36" s="2"/>
      <c r="C36" s="2"/>
      <c r="D36" s="2"/>
      <c r="E36" s="2"/>
      <c r="F36" s="2"/>
      <c r="G36" s="2"/>
      <c r="H36" s="2"/>
      <c r="I36" s="103"/>
    </row>
    <row r="37" spans="1:9" ht="12.75">
      <c r="A37" s="2"/>
      <c r="B37" s="2"/>
      <c r="C37" s="2"/>
      <c r="D37" s="2"/>
      <c r="E37" s="2"/>
      <c r="F37" s="2"/>
      <c r="G37" s="2"/>
      <c r="H37" s="2"/>
      <c r="I37" s="103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</sheetData>
  <sheetProtection password="DF37" sheet="1" objects="1" selectLockedCells="1"/>
  <mergeCells count="1">
    <mergeCell ref="G22:H22"/>
  </mergeCells>
  <printOptions/>
  <pageMargins left="0.7086614173228347" right="0.1968503937007874" top="0.984251968503937" bottom="0.5905511811023623" header="0.5118110236220472" footer="0.31496062992125984"/>
  <pageSetup horizontalDpi="600" verticalDpi="600" orientation="landscape" paperSize="9" r:id="rId2"/>
  <headerFooter alignWithMargins="0">
    <oddHeader>&amp;LHaushaltsabteilung IV</oddHeader>
    <oddFooter>&amp;L&amp;8&amp;Z&amp;F&amp;C&amp;"Arial,Fett"&amp;A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tabColor rgb="FF92D050"/>
  </sheetPr>
  <dimension ref="A1:N40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C7" sqref="C7"/>
    </sheetView>
  </sheetViews>
  <sheetFormatPr defaultColWidth="11.421875" defaultRowHeight="12.75"/>
  <cols>
    <col min="1" max="1" width="14.7109375" style="0" customWidth="1"/>
    <col min="2" max="2" width="6.28125" style="0" customWidth="1"/>
    <col min="3" max="3" width="12.57421875" style="0" customWidth="1"/>
    <col min="4" max="4" width="9.421875" style="0" customWidth="1"/>
    <col min="5" max="5" width="13.28125" style="0" customWidth="1"/>
    <col min="6" max="6" width="13.57421875" style="0" customWidth="1"/>
    <col min="7" max="7" width="4.140625" style="0" customWidth="1"/>
    <col min="8" max="8" width="14.57421875" style="0" customWidth="1"/>
    <col min="9" max="9" width="19.140625" style="0" customWidth="1"/>
    <col min="10" max="10" width="8.00390625" style="0" customWidth="1"/>
    <col min="11" max="11" width="8.140625" style="0" customWidth="1"/>
    <col min="12" max="12" width="6.28125" style="0" customWidth="1"/>
    <col min="13" max="13" width="6.00390625" style="0" customWidth="1"/>
    <col min="14" max="14" width="11.421875" style="107" customWidth="1"/>
  </cols>
  <sheetData>
    <row r="1" spans="1:13" ht="24.75" customHeight="1">
      <c r="A1" s="33" t="s">
        <v>35</v>
      </c>
      <c r="B1" s="31"/>
      <c r="C1" s="32"/>
      <c r="D1" s="32"/>
      <c r="E1" s="32"/>
      <c r="F1" s="32"/>
      <c r="G1" s="32"/>
      <c r="H1" s="32"/>
      <c r="I1" s="2"/>
      <c r="J1" s="2"/>
      <c r="K1" s="2"/>
      <c r="L1" s="2"/>
      <c r="M1" s="2"/>
    </row>
    <row r="2" spans="1:13" ht="18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34" t="s">
        <v>40</v>
      </c>
      <c r="B3" s="34"/>
      <c r="C3" s="30"/>
      <c r="D3" s="30"/>
      <c r="E3" s="30"/>
      <c r="F3" s="2"/>
      <c r="G3" s="2"/>
      <c r="H3" s="2"/>
      <c r="I3" s="2"/>
      <c r="J3" s="2"/>
      <c r="K3" s="2"/>
      <c r="L3" s="2"/>
      <c r="M3" s="2"/>
    </row>
    <row r="4" spans="1:13" ht="12.7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tr">
        <f>IF(C9&gt;=0,"Einnahme auf:","Auszahlg. aus:")</f>
        <v>Einnahme auf:</v>
      </c>
      <c r="B5" s="3" t="s">
        <v>39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customHeight="1">
      <c r="A7" s="42" t="s">
        <v>9</v>
      </c>
      <c r="B7" s="42"/>
      <c r="C7" s="109"/>
      <c r="D7" s="2"/>
      <c r="E7" s="104" t="s">
        <v>93</v>
      </c>
      <c r="F7" s="2"/>
      <c r="G7" s="2"/>
      <c r="H7" s="2"/>
      <c r="I7" s="2"/>
      <c r="J7" s="2"/>
      <c r="K7" s="2"/>
      <c r="L7" s="2"/>
      <c r="M7" s="2"/>
    </row>
    <row r="8" spans="1:13" ht="12.75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customHeight="1">
      <c r="A9" s="65" t="s">
        <v>5</v>
      </c>
      <c r="B9" s="44"/>
      <c r="C9" s="43"/>
      <c r="D9" s="4"/>
      <c r="E9" s="19" t="s">
        <v>7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40"/>
      <c r="B10" s="13"/>
      <c r="C10" s="66"/>
      <c r="D10" s="4"/>
      <c r="E10" s="19"/>
      <c r="F10" s="2"/>
      <c r="G10" s="2"/>
      <c r="H10" s="2"/>
      <c r="I10" s="2"/>
      <c r="J10" s="2"/>
      <c r="K10" s="2"/>
      <c r="L10" s="2"/>
      <c r="M10" s="2"/>
    </row>
    <row r="11" spans="1:13" ht="15" customHeight="1">
      <c r="A11" s="42" t="s">
        <v>71</v>
      </c>
      <c r="B11" s="44"/>
      <c r="C11" s="43"/>
      <c r="D11" s="7" t="s">
        <v>10</v>
      </c>
      <c r="E11" s="2" t="s">
        <v>89</v>
      </c>
      <c r="F11" s="2"/>
      <c r="G11" s="2"/>
      <c r="H11" s="2"/>
      <c r="I11" s="2"/>
      <c r="J11" s="2"/>
      <c r="K11" s="2"/>
      <c r="L11" s="2"/>
      <c r="M11" s="2"/>
    </row>
    <row r="12" spans="1:13" ht="12.75">
      <c r="A12" s="97"/>
      <c r="B12" s="97"/>
      <c r="C12" s="98"/>
      <c r="E12" s="19" t="s">
        <v>88</v>
      </c>
      <c r="F12" s="3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3" t="s">
        <v>6</v>
      </c>
      <c r="B14" s="8"/>
      <c r="C14" s="21">
        <f>IF(C11=100,C9,C9-H17)</f>
        <v>0</v>
      </c>
      <c r="D14" s="2" t="s">
        <v>0</v>
      </c>
      <c r="E14" s="100" t="s">
        <v>1</v>
      </c>
      <c r="F14" s="22">
        <f>C9</f>
        <v>0</v>
      </c>
      <c r="G14" s="4" t="s">
        <v>3</v>
      </c>
      <c r="H14" s="9" t="s">
        <v>2</v>
      </c>
      <c r="I14" s="2"/>
      <c r="J14" s="2"/>
      <c r="K14" s="2"/>
      <c r="L14" s="2"/>
      <c r="M14" s="2"/>
    </row>
    <row r="15" spans="1:13" ht="12.75">
      <c r="A15" s="2"/>
      <c r="B15" s="2"/>
      <c r="C15" s="21"/>
      <c r="D15" s="2"/>
      <c r="E15" s="10"/>
      <c r="F15" s="4">
        <f>(IF(C11=100,100,(100+C11)))</f>
        <v>100</v>
      </c>
      <c r="G15" s="2"/>
      <c r="H15" s="10">
        <v>1</v>
      </c>
      <c r="I15" s="2"/>
      <c r="J15" s="2"/>
      <c r="K15" s="2"/>
      <c r="L15" s="2"/>
      <c r="M15" s="2"/>
    </row>
    <row r="16" spans="1:13" ht="8.25" customHeight="1">
      <c r="A16" s="2"/>
      <c r="B16" s="2"/>
      <c r="C16" s="2"/>
      <c r="D16" s="2"/>
      <c r="E16" s="2"/>
      <c r="F16" s="10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11" t="s">
        <v>2</v>
      </c>
      <c r="G17" s="4" t="s">
        <v>3</v>
      </c>
      <c r="H17" s="23">
        <f>C9*100/F15</f>
        <v>0</v>
      </c>
      <c r="I17" s="19" t="str">
        <f>IF(C11=100,"","reine Projektmittel")</f>
        <v>reine Projektmittel</v>
      </c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7.25" customHeight="1">
      <c r="A19" s="2"/>
      <c r="B19" s="2"/>
      <c r="C19" s="41" t="str">
        <f>IF(C9&gt;=0,"Abgang","Zugang")</f>
        <v>Abgang</v>
      </c>
      <c r="D19" s="13"/>
      <c r="E19" s="41" t="str">
        <f>IF(C9&gt;=0,"Zugang","Abgang")</f>
        <v>Zugang</v>
      </c>
      <c r="F19" s="2"/>
      <c r="G19" s="2"/>
      <c r="H19" s="2"/>
      <c r="I19" s="2"/>
      <c r="J19" s="2"/>
      <c r="K19" s="2"/>
      <c r="L19" s="2"/>
      <c r="M19" s="2"/>
    </row>
    <row r="20" spans="1:13" ht="19.5" customHeight="1">
      <c r="A20" s="40" t="s">
        <v>12</v>
      </c>
      <c r="B20" s="16"/>
      <c r="C20" s="39" t="s">
        <v>38</v>
      </c>
      <c r="D20" s="13"/>
      <c r="E20" s="39" t="s">
        <v>37</v>
      </c>
      <c r="F20" s="13"/>
      <c r="G20" s="13"/>
      <c r="H20" s="40" t="s">
        <v>13</v>
      </c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38.25">
      <c r="A22" s="24" t="s">
        <v>8</v>
      </c>
      <c r="B22" s="13"/>
      <c r="C22" s="24" t="s">
        <v>16</v>
      </c>
      <c r="D22" s="14" t="s">
        <v>4</v>
      </c>
      <c r="E22" s="24" t="s">
        <v>11</v>
      </c>
      <c r="F22" s="15"/>
      <c r="G22" s="120" t="s">
        <v>47</v>
      </c>
      <c r="H22" s="121"/>
      <c r="I22" s="15"/>
      <c r="J22" s="2"/>
      <c r="K22" s="2"/>
      <c r="L22" s="19" t="s">
        <v>28</v>
      </c>
      <c r="M22" s="2"/>
    </row>
    <row r="23" spans="1:13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68">
        <f>C7</f>
        <v>0</v>
      </c>
      <c r="B24" s="25" t="str">
        <f>IF(C9&gt;=0,"UG0","UG1")</f>
        <v>UG0</v>
      </c>
      <c r="C24" s="47">
        <f>C14*D24%</f>
        <v>0</v>
      </c>
      <c r="D24" s="55">
        <v>1.6</v>
      </c>
      <c r="E24" s="20">
        <f>(C14*D24%)</f>
        <v>0</v>
      </c>
      <c r="F24" s="25" t="str">
        <f>IF(C9&gt;=0,"UG1","UG0")</f>
        <v>UG1</v>
      </c>
      <c r="G24" s="2"/>
      <c r="H24" s="69" t="s">
        <v>15</v>
      </c>
      <c r="I24" s="3" t="s">
        <v>20</v>
      </c>
      <c r="J24" s="2"/>
      <c r="K24" s="2"/>
      <c r="L24" s="18" t="s">
        <v>24</v>
      </c>
      <c r="M24" s="2"/>
    </row>
    <row r="25" spans="1:13" ht="15.75">
      <c r="A25" s="68">
        <f>C7</f>
        <v>0</v>
      </c>
      <c r="B25" s="25" t="str">
        <f>IF(C9&gt;=0,"UG0","UG1")</f>
        <v>UG0</v>
      </c>
      <c r="C25" s="47">
        <f>C14*D25%</f>
        <v>0</v>
      </c>
      <c r="D25" s="55">
        <v>50.18</v>
      </c>
      <c r="E25" s="20">
        <f>(C14*D25%)</f>
        <v>0</v>
      </c>
      <c r="F25" s="25" t="str">
        <f>IF(C9&gt;=0,"UG1","UG0")</f>
        <v>UG1</v>
      </c>
      <c r="G25" s="2"/>
      <c r="H25" s="70" t="s">
        <v>14</v>
      </c>
      <c r="I25" s="71" t="s">
        <v>32</v>
      </c>
      <c r="J25" s="12"/>
      <c r="K25" s="12" t="s">
        <v>17</v>
      </c>
      <c r="L25" s="72" t="s">
        <v>24</v>
      </c>
      <c r="M25" s="2"/>
    </row>
    <row r="26" spans="1:14" ht="15.75">
      <c r="A26" s="75">
        <f>C7</f>
        <v>0</v>
      </c>
      <c r="B26" s="26" t="str">
        <f>IF(C9&gt;=0,"UG0","UG1")</f>
        <v>UG0</v>
      </c>
      <c r="C26" s="48">
        <f>C14*D26%</f>
        <v>0</v>
      </c>
      <c r="D26" s="56">
        <v>48.22</v>
      </c>
      <c r="E26" s="49">
        <f>(C14*D26%)</f>
        <v>0</v>
      </c>
      <c r="F26" s="26" t="str">
        <f>IF(C9&gt;=0,"UG1","UG0")</f>
        <v>UG1</v>
      </c>
      <c r="G26" s="12"/>
      <c r="H26" s="112" t="str">
        <f>MID(C7,1,2)&amp;N26</f>
        <v>01000099</v>
      </c>
      <c r="I26" s="2" t="s">
        <v>26</v>
      </c>
      <c r="J26" s="77"/>
      <c r="K26" s="2" t="s">
        <v>22</v>
      </c>
      <c r="L26" s="18" t="s">
        <v>23</v>
      </c>
      <c r="M26" s="2"/>
      <c r="N26" s="108" t="s">
        <v>29</v>
      </c>
    </row>
    <row r="27" spans="1:13" ht="12.75">
      <c r="A27" s="2"/>
      <c r="B27" s="2"/>
      <c r="C27" s="21">
        <f>SUM(C24:C26)</f>
        <v>0</v>
      </c>
      <c r="D27" s="55">
        <f>SUM(D24:D26)</f>
        <v>100</v>
      </c>
      <c r="E27" s="21">
        <f>SUM(E24:E26)</f>
        <v>0</v>
      </c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5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19" t="s">
        <v>33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</sheetData>
  <sheetProtection password="DF37" sheet="1" objects="1" selectLockedCells="1"/>
  <mergeCells count="1">
    <mergeCell ref="G22:H22"/>
  </mergeCells>
  <printOptions/>
  <pageMargins left="0.7086614173228347" right="0.1968503937007874" top="0.984251968503937" bottom="0.5905511811023623" header="0.5118110236220472" footer="0.31496062992125984"/>
  <pageSetup horizontalDpi="600" verticalDpi="600" orientation="landscape" paperSize="9" r:id="rId2"/>
  <headerFooter alignWithMargins="0">
    <oddHeader>&amp;LHaushaltsabteilung IV</oddHeader>
    <oddFooter>&amp;L&amp;8&amp;Z&amp;F&amp;C&amp;"Arial,Fett"&amp;A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tabColor rgb="FF92D050"/>
  </sheetPr>
  <dimension ref="A1:N4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C7" sqref="C7"/>
    </sheetView>
  </sheetViews>
  <sheetFormatPr defaultColWidth="11.421875" defaultRowHeight="12.75"/>
  <cols>
    <col min="1" max="1" width="14.7109375" style="0" customWidth="1"/>
    <col min="2" max="2" width="6.28125" style="0" customWidth="1"/>
    <col min="3" max="3" width="12.57421875" style="0" customWidth="1"/>
    <col min="4" max="4" width="9.421875" style="0" customWidth="1"/>
    <col min="5" max="5" width="13.28125" style="0" customWidth="1"/>
    <col min="6" max="6" width="13.57421875" style="0" customWidth="1"/>
    <col min="7" max="7" width="4.140625" style="0" customWidth="1"/>
    <col min="8" max="8" width="14.57421875" style="0" customWidth="1"/>
    <col min="9" max="9" width="19.140625" style="0" customWidth="1"/>
    <col min="10" max="10" width="8.00390625" style="0" customWidth="1"/>
    <col min="11" max="11" width="8.140625" style="0" customWidth="1"/>
    <col min="12" max="12" width="6.57421875" style="0" customWidth="1"/>
    <col min="13" max="13" width="4.421875" style="0" customWidth="1"/>
    <col min="14" max="14" width="11.421875" style="107" customWidth="1"/>
  </cols>
  <sheetData>
    <row r="1" spans="1:13" ht="24.75" customHeight="1">
      <c r="A1" s="33" t="s">
        <v>35</v>
      </c>
      <c r="B1" s="31"/>
      <c r="C1" s="32"/>
      <c r="D1" s="32"/>
      <c r="E1" s="32"/>
      <c r="F1" s="32"/>
      <c r="G1" s="32"/>
      <c r="H1" s="32"/>
      <c r="I1" s="2"/>
      <c r="J1" s="2"/>
      <c r="K1" s="2"/>
      <c r="L1" s="2"/>
      <c r="M1" s="2"/>
    </row>
    <row r="2" spans="1:13" ht="25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7.25" customHeight="1">
      <c r="A3" s="35" t="s">
        <v>41</v>
      </c>
      <c r="B3" s="34"/>
      <c r="C3" s="30"/>
      <c r="D3" s="30"/>
      <c r="E3" s="30"/>
      <c r="F3" s="2"/>
      <c r="G3" s="2"/>
      <c r="H3" s="2"/>
      <c r="I3" s="2"/>
      <c r="J3" s="2"/>
      <c r="K3" s="2"/>
      <c r="L3" s="2"/>
      <c r="M3" s="2"/>
    </row>
    <row r="4" spans="1:13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tr">
        <f>IF(C9&gt;=0,"Einnahme auf:","Auszahlg. aus:")</f>
        <v>Einnahme auf:</v>
      </c>
      <c r="B5" s="3" t="s">
        <v>39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customHeight="1">
      <c r="A7" s="42" t="s">
        <v>9</v>
      </c>
      <c r="B7" s="42"/>
      <c r="C7" s="109"/>
      <c r="D7" s="2"/>
      <c r="E7" s="104" t="s">
        <v>93</v>
      </c>
      <c r="F7" s="2"/>
      <c r="G7" s="2"/>
      <c r="H7" s="2"/>
      <c r="I7" s="2"/>
      <c r="J7" s="2"/>
      <c r="K7" s="2"/>
      <c r="L7" s="2"/>
      <c r="M7" s="2"/>
    </row>
    <row r="8" spans="1:13" ht="12.75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65" t="s">
        <v>5</v>
      </c>
      <c r="B9" s="44"/>
      <c r="C9" s="43"/>
      <c r="D9" s="4"/>
      <c r="E9" s="19" t="s">
        <v>7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40"/>
      <c r="B10" s="13"/>
      <c r="C10" s="66"/>
      <c r="D10" s="4"/>
      <c r="E10" s="19"/>
      <c r="F10" s="2"/>
      <c r="G10" s="2"/>
      <c r="H10" s="2"/>
      <c r="I10" s="2"/>
      <c r="J10" s="2"/>
      <c r="K10" s="2"/>
      <c r="L10" s="2"/>
      <c r="M10" s="2"/>
    </row>
    <row r="11" spans="1:13" ht="14.25" customHeight="1">
      <c r="A11" s="42" t="s">
        <v>71</v>
      </c>
      <c r="B11" s="44"/>
      <c r="C11" s="43"/>
      <c r="D11" s="7" t="s">
        <v>10</v>
      </c>
      <c r="E11" s="2" t="s">
        <v>91</v>
      </c>
      <c r="F11" s="2"/>
      <c r="G11" s="2"/>
      <c r="H11" s="2"/>
      <c r="I11" s="2"/>
      <c r="J11" s="2"/>
      <c r="K11" s="2"/>
      <c r="L11" s="2"/>
      <c r="M11" s="2"/>
    </row>
    <row r="12" spans="1:13" ht="13.5" customHeight="1">
      <c r="A12" s="97"/>
      <c r="B12" s="97"/>
      <c r="C12" s="98"/>
      <c r="E12" s="19" t="s">
        <v>88</v>
      </c>
      <c r="F12" s="3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36" t="s">
        <v>6</v>
      </c>
      <c r="B14" s="37"/>
      <c r="C14" s="21">
        <f>IF(C11=100,C9,C9-H17)</f>
        <v>0</v>
      </c>
      <c r="D14" s="2" t="s">
        <v>0</v>
      </c>
      <c r="E14" s="100" t="s">
        <v>1</v>
      </c>
      <c r="F14" s="22">
        <f>C9</f>
        <v>0</v>
      </c>
      <c r="G14" s="4" t="s">
        <v>3</v>
      </c>
      <c r="H14" s="9" t="s">
        <v>2</v>
      </c>
      <c r="I14" s="2"/>
      <c r="J14" s="2"/>
      <c r="K14" s="2"/>
      <c r="L14" s="2"/>
      <c r="M14" s="2"/>
    </row>
    <row r="15" spans="1:13" ht="12.75">
      <c r="A15" s="2"/>
      <c r="B15" s="2"/>
      <c r="C15" s="21"/>
      <c r="D15" s="2"/>
      <c r="E15" s="10"/>
      <c r="F15" s="4">
        <f>(IF(C11=100,100,(100+C11)))</f>
        <v>100</v>
      </c>
      <c r="G15" s="2"/>
      <c r="H15" s="10">
        <v>1</v>
      </c>
      <c r="I15" s="2"/>
      <c r="J15" s="2"/>
      <c r="K15" s="2"/>
      <c r="L15" s="2"/>
      <c r="M15" s="2"/>
    </row>
    <row r="16" spans="1:13" ht="8.25" customHeight="1">
      <c r="A16" s="2"/>
      <c r="B16" s="2"/>
      <c r="C16" s="2"/>
      <c r="D16" s="2"/>
      <c r="E16" s="2"/>
      <c r="F16" s="10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11" t="s">
        <v>2</v>
      </c>
      <c r="G17" s="4" t="s">
        <v>3</v>
      </c>
      <c r="H17" s="23">
        <f>C9*100/F15</f>
        <v>0</v>
      </c>
      <c r="I17" s="19" t="str">
        <f>IF(C11=100,"","reine Projektmittel")</f>
        <v>reine Projektmittel</v>
      </c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6.5" customHeight="1">
      <c r="A19" s="2"/>
      <c r="B19" s="2"/>
      <c r="C19" s="41" t="str">
        <f>IF(C9&gt;=0,"Abgang","Zugang")</f>
        <v>Abgang</v>
      </c>
      <c r="D19" s="13"/>
      <c r="E19" s="41" t="str">
        <f>IF(C9&gt;=0,"Zugang","Abgang")</f>
        <v>Zugang</v>
      </c>
      <c r="F19" s="2"/>
      <c r="G19" s="2"/>
      <c r="H19" s="2"/>
      <c r="I19" s="2"/>
      <c r="J19" s="2"/>
      <c r="K19" s="2"/>
      <c r="L19" s="2"/>
      <c r="M19" s="2"/>
    </row>
    <row r="20" spans="1:13" ht="16.5" customHeight="1">
      <c r="A20" s="67" t="s">
        <v>12</v>
      </c>
      <c r="B20" s="16"/>
      <c r="C20" s="38" t="s">
        <v>36</v>
      </c>
      <c r="D20" s="13"/>
      <c r="E20" s="39" t="s">
        <v>37</v>
      </c>
      <c r="F20" s="13"/>
      <c r="G20" s="13"/>
      <c r="H20" s="40" t="s">
        <v>13</v>
      </c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38.25">
      <c r="A22" s="24" t="s">
        <v>8</v>
      </c>
      <c r="B22" s="13"/>
      <c r="C22" s="79" t="s">
        <v>16</v>
      </c>
      <c r="D22" s="14" t="s">
        <v>4</v>
      </c>
      <c r="E22" s="79" t="s">
        <v>11</v>
      </c>
      <c r="F22" s="15"/>
      <c r="G22" s="120" t="s">
        <v>47</v>
      </c>
      <c r="H22" s="121"/>
      <c r="I22" s="15"/>
      <c r="J22" s="2"/>
      <c r="K22" s="2"/>
      <c r="L22" s="19" t="s">
        <v>28</v>
      </c>
      <c r="M22" s="2"/>
    </row>
    <row r="23" spans="1:13" ht="24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68">
        <f>C7</f>
        <v>0</v>
      </c>
      <c r="B24" s="25" t="str">
        <f>IF(C9&gt;=0,"UG0","UG1")</f>
        <v>UG0</v>
      </c>
      <c r="C24" s="47">
        <f>C14*D24%</f>
        <v>0</v>
      </c>
      <c r="D24" s="55">
        <v>1.6</v>
      </c>
      <c r="E24" s="20">
        <f>(C14*D24%)</f>
        <v>0</v>
      </c>
      <c r="F24" s="25" t="str">
        <f>IF(C9&gt;=0,"UG1","UG0")</f>
        <v>UG1</v>
      </c>
      <c r="G24" s="2"/>
      <c r="H24" s="80" t="s">
        <v>15</v>
      </c>
      <c r="I24" s="3" t="s">
        <v>20</v>
      </c>
      <c r="J24" s="2"/>
      <c r="K24" s="2"/>
      <c r="L24" s="18" t="s">
        <v>24</v>
      </c>
      <c r="M24" s="2"/>
    </row>
    <row r="25" spans="1:13" ht="15.75">
      <c r="A25" s="68">
        <f>C7</f>
        <v>0</v>
      </c>
      <c r="B25" s="25" t="str">
        <f>IF(C9&gt;=0,"UG0","UG1")</f>
        <v>UG0</v>
      </c>
      <c r="C25" s="47">
        <f>C14*D25%</f>
        <v>0</v>
      </c>
      <c r="D25" s="55">
        <v>50.18</v>
      </c>
      <c r="E25" s="20">
        <f>(C14*D25%)</f>
        <v>0</v>
      </c>
      <c r="F25" s="25" t="str">
        <f>IF(C9&gt;=0,"UG1","UG0")</f>
        <v>UG1</v>
      </c>
      <c r="G25" s="2"/>
      <c r="H25" s="81" t="s">
        <v>14</v>
      </c>
      <c r="I25" s="71" t="s">
        <v>34</v>
      </c>
      <c r="J25" s="12"/>
      <c r="K25" s="12" t="s">
        <v>17</v>
      </c>
      <c r="L25" s="72" t="s">
        <v>24</v>
      </c>
      <c r="M25" s="2"/>
    </row>
    <row r="26" spans="1:14" ht="15.75">
      <c r="A26" s="68">
        <f>C7</f>
        <v>0</v>
      </c>
      <c r="B26" s="25" t="str">
        <f>IF(C9&gt;=0,"UG0","UG1")</f>
        <v>UG0</v>
      </c>
      <c r="C26" s="47">
        <f>C14*D26%</f>
        <v>0</v>
      </c>
      <c r="D26" s="55">
        <v>23.62</v>
      </c>
      <c r="E26" s="20">
        <f>(C14*D26%)</f>
        <v>0</v>
      </c>
      <c r="F26" s="25" t="str">
        <f>IF(C9&gt;=0,"UG1","UG0")</f>
        <v>UG1</v>
      </c>
      <c r="G26" s="2"/>
      <c r="H26" s="73" t="str">
        <f>MID(C7,1,4)&amp;N26</f>
        <v>010099</v>
      </c>
      <c r="I26" s="19" t="s">
        <v>27</v>
      </c>
      <c r="J26" s="2"/>
      <c r="K26" s="2"/>
      <c r="L26" s="18" t="s">
        <v>23</v>
      </c>
      <c r="M26" s="2"/>
      <c r="N26" s="108" t="s">
        <v>30</v>
      </c>
    </row>
    <row r="27" spans="1:14" ht="15.75">
      <c r="A27" s="75">
        <f>C7</f>
        <v>0</v>
      </c>
      <c r="B27" s="26" t="str">
        <f>IF(C9&gt;=0,"UG0","UG1")</f>
        <v>UG0</v>
      </c>
      <c r="C27" s="48">
        <f>C14*D27%</f>
        <v>0</v>
      </c>
      <c r="D27" s="56">
        <v>24.6</v>
      </c>
      <c r="E27" s="49">
        <f>(C14*D27%)</f>
        <v>0</v>
      </c>
      <c r="F27" s="26" t="str">
        <f>IF(C9&gt;=0,"UG1","UG0")</f>
        <v>UG1</v>
      </c>
      <c r="G27" s="12"/>
      <c r="H27" s="112" t="str">
        <f>MID(C7,1,6)&amp;N27</f>
        <v>0099</v>
      </c>
      <c r="I27" s="2" t="s">
        <v>19</v>
      </c>
      <c r="J27" s="77" t="s">
        <v>21</v>
      </c>
      <c r="K27" s="2" t="s">
        <v>22</v>
      </c>
      <c r="L27" s="18" t="s">
        <v>23</v>
      </c>
      <c r="M27" s="2"/>
      <c r="N27" s="108" t="s">
        <v>31</v>
      </c>
    </row>
    <row r="28" spans="1:13" ht="12.75">
      <c r="A28" s="2"/>
      <c r="B28" s="2"/>
      <c r="C28" s="21">
        <f>SUM(C24:C27)</f>
        <v>0</v>
      </c>
      <c r="D28" s="55">
        <f>SUM(D24:D27)</f>
        <v>100</v>
      </c>
      <c r="E28" s="21">
        <f>SUM(E24:E27)</f>
        <v>0</v>
      </c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6"/>
      <c r="D29" s="28"/>
      <c r="E29" s="6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19" t="s">
        <v>33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103"/>
    </row>
    <row r="34" spans="1:9" ht="12.75">
      <c r="A34" s="2"/>
      <c r="B34" s="2"/>
      <c r="C34" s="2"/>
      <c r="D34" s="2"/>
      <c r="E34" s="2"/>
      <c r="F34" s="2"/>
      <c r="G34" s="2"/>
      <c r="H34" s="2"/>
      <c r="I34" s="103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</sheetData>
  <sheetProtection password="DF37" sheet="1" objects="1" selectLockedCells="1"/>
  <mergeCells count="1">
    <mergeCell ref="G22:H22"/>
  </mergeCells>
  <printOptions/>
  <pageMargins left="0.7086614173228347" right="0.1968503937007874" top="0.984251968503937" bottom="0.5905511811023623" header="0.5118110236220472" footer="0.31496062992125984"/>
  <pageSetup horizontalDpi="600" verticalDpi="600" orientation="landscape" paperSize="9" r:id="rId2"/>
  <headerFooter alignWithMargins="0">
    <oddHeader>&amp;LHaushaltsabteilung IV</oddHeader>
    <oddFooter>&amp;L&amp;8&amp;Z&amp;F&amp;C&amp;"Arial,Fett"&amp;A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tabColor rgb="FFFF99FF"/>
  </sheetPr>
  <dimension ref="A1:N42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C7" sqref="C7"/>
    </sheetView>
  </sheetViews>
  <sheetFormatPr defaultColWidth="11.421875" defaultRowHeight="12.75"/>
  <cols>
    <col min="1" max="1" width="14.7109375" style="0" customWidth="1"/>
    <col min="2" max="2" width="6.28125" style="0" customWidth="1"/>
    <col min="3" max="3" width="12.57421875" style="0" customWidth="1"/>
    <col min="4" max="4" width="9.421875" style="0" customWidth="1"/>
    <col min="5" max="6" width="13.28125" style="0" customWidth="1"/>
    <col min="7" max="7" width="4.140625" style="0" customWidth="1"/>
    <col min="8" max="8" width="14.57421875" style="0" customWidth="1"/>
    <col min="9" max="9" width="18.421875" style="0" customWidth="1"/>
    <col min="10" max="10" width="5.7109375" style="0" customWidth="1"/>
    <col min="11" max="11" width="8.57421875" style="0" customWidth="1"/>
    <col min="12" max="12" width="7.57421875" style="0" customWidth="1"/>
    <col min="13" max="13" width="10.421875" style="0" customWidth="1"/>
    <col min="14" max="14" width="11.421875" style="107" customWidth="1"/>
  </cols>
  <sheetData>
    <row r="1" spans="1:13" ht="24.75" customHeight="1">
      <c r="A1" s="33" t="s">
        <v>35</v>
      </c>
      <c r="B1" s="31"/>
      <c r="C1" s="32"/>
      <c r="D1" s="32"/>
      <c r="E1" s="32"/>
      <c r="F1" s="32"/>
      <c r="G1" s="32"/>
      <c r="H1" s="32"/>
      <c r="I1" s="2"/>
      <c r="J1" s="2"/>
      <c r="K1" s="2"/>
      <c r="L1" s="2"/>
      <c r="M1" s="2"/>
    </row>
    <row r="2" spans="1:13" ht="25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7.25" customHeight="1">
      <c r="A3" s="50" t="s">
        <v>65</v>
      </c>
      <c r="B3" s="51"/>
      <c r="C3" s="52"/>
      <c r="D3" s="52"/>
      <c r="E3" s="52"/>
      <c r="F3" s="2"/>
      <c r="G3" s="2"/>
      <c r="H3" s="45" t="s">
        <v>66</v>
      </c>
      <c r="I3" s="2"/>
      <c r="J3" s="2"/>
      <c r="K3" s="2"/>
      <c r="L3" s="2"/>
      <c r="M3" s="2"/>
    </row>
    <row r="4" spans="1:13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tr">
        <f>IF(C9&gt;=0,"Einnahme auf:","Auszahlg. aus:")</f>
        <v>Einnahme auf:</v>
      </c>
      <c r="B5" s="3" t="s">
        <v>39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customHeight="1">
      <c r="A7" s="53" t="s">
        <v>9</v>
      </c>
      <c r="B7" s="53"/>
      <c r="C7" s="109"/>
      <c r="D7" s="2"/>
      <c r="E7" s="104" t="s">
        <v>93</v>
      </c>
      <c r="F7" s="2"/>
      <c r="G7" s="2"/>
      <c r="H7" s="2"/>
      <c r="I7" s="2"/>
      <c r="J7" s="2"/>
      <c r="K7" s="2"/>
      <c r="L7" s="2"/>
      <c r="M7" s="2"/>
    </row>
    <row r="8" spans="1:13" ht="12.75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customHeight="1">
      <c r="A9" s="82" t="s">
        <v>5</v>
      </c>
      <c r="B9" s="54"/>
      <c r="C9" s="43"/>
      <c r="D9" s="4"/>
      <c r="E9" s="19" t="s">
        <v>7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40"/>
      <c r="B10" s="13"/>
      <c r="C10" s="66"/>
      <c r="D10" s="4"/>
      <c r="E10" s="19"/>
      <c r="F10" s="2"/>
      <c r="G10" s="2"/>
      <c r="H10" s="2"/>
      <c r="I10" s="2"/>
      <c r="J10" s="2"/>
      <c r="K10" s="2"/>
      <c r="L10" s="2"/>
      <c r="M10" s="2"/>
    </row>
    <row r="11" spans="1:13" ht="15" customHeight="1">
      <c r="A11" s="53" t="s">
        <v>71</v>
      </c>
      <c r="B11" s="54"/>
      <c r="C11" s="43"/>
      <c r="D11" s="7" t="s">
        <v>10</v>
      </c>
      <c r="E11" s="2" t="s">
        <v>89</v>
      </c>
      <c r="F11" s="2"/>
      <c r="G11" s="2"/>
      <c r="H11" s="2"/>
      <c r="I11" s="2"/>
      <c r="J11" s="2"/>
      <c r="K11" s="2"/>
      <c r="L11" s="2"/>
      <c r="M11" s="2"/>
    </row>
    <row r="12" spans="1:13" ht="11.25" customHeight="1">
      <c r="A12" s="97"/>
      <c r="B12" s="97"/>
      <c r="C12" s="98"/>
      <c r="E12" s="19" t="s">
        <v>88</v>
      </c>
      <c r="F12" s="3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3" t="s">
        <v>6</v>
      </c>
      <c r="B14" s="8"/>
      <c r="C14" s="21">
        <f>IF(C11=100,C9,C9-H17)</f>
        <v>0</v>
      </c>
      <c r="D14" s="2" t="s">
        <v>0</v>
      </c>
      <c r="E14" s="100" t="s">
        <v>1</v>
      </c>
      <c r="F14" s="22">
        <f>C9</f>
        <v>0</v>
      </c>
      <c r="G14" s="4" t="s">
        <v>3</v>
      </c>
      <c r="H14" s="9" t="s">
        <v>2</v>
      </c>
      <c r="I14" s="2"/>
      <c r="J14" s="2"/>
      <c r="K14" s="2"/>
      <c r="L14" s="2"/>
      <c r="M14" s="2"/>
    </row>
    <row r="15" spans="1:13" ht="12.75">
      <c r="A15" s="2"/>
      <c r="B15" s="2"/>
      <c r="C15" s="21"/>
      <c r="D15" s="2"/>
      <c r="E15" s="10"/>
      <c r="F15" s="4">
        <f>(IF(C11=100,100,(100+C11)))</f>
        <v>100</v>
      </c>
      <c r="G15" s="2"/>
      <c r="H15" s="10">
        <v>1</v>
      </c>
      <c r="I15" s="2"/>
      <c r="J15" s="2"/>
      <c r="K15" s="2"/>
      <c r="L15" s="2"/>
      <c r="M15" s="2"/>
    </row>
    <row r="16" spans="1:13" ht="7.5" customHeight="1">
      <c r="A16" s="2"/>
      <c r="B16" s="2"/>
      <c r="C16" s="2"/>
      <c r="D16" s="2"/>
      <c r="E16" s="2"/>
      <c r="F16" s="10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11" t="s">
        <v>2</v>
      </c>
      <c r="G17" s="4" t="s">
        <v>3</v>
      </c>
      <c r="H17" s="23">
        <f>C9*100/F15</f>
        <v>0</v>
      </c>
      <c r="I17" s="19" t="str">
        <f>IF(C11=100,"","reine Projektmittel")</f>
        <v>reine Projektmittel</v>
      </c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>
      <c r="A19" s="2"/>
      <c r="B19" s="2"/>
      <c r="C19" s="41" t="str">
        <f>IF(C9&gt;=0,"Abgang","Zugang")</f>
        <v>Abgang</v>
      </c>
      <c r="D19" s="13"/>
      <c r="E19" s="41" t="str">
        <f>IF(C9&gt;=0,"Zugang","Abgang")</f>
        <v>Zugang</v>
      </c>
      <c r="F19" s="2"/>
      <c r="G19" s="2"/>
      <c r="H19" s="2"/>
      <c r="I19" s="2"/>
      <c r="J19" s="2"/>
      <c r="K19" s="2"/>
      <c r="L19" s="2"/>
      <c r="M19" s="2"/>
    </row>
    <row r="20" spans="1:13" ht="18" customHeight="1">
      <c r="A20" s="67" t="s">
        <v>12</v>
      </c>
      <c r="B20" s="16"/>
      <c r="C20" s="38" t="s">
        <v>36</v>
      </c>
      <c r="D20" s="13"/>
      <c r="E20" s="39" t="s">
        <v>37</v>
      </c>
      <c r="F20" s="13"/>
      <c r="G20" s="13"/>
      <c r="H20" s="40" t="s">
        <v>13</v>
      </c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38.25">
      <c r="A22" s="24" t="s">
        <v>8</v>
      </c>
      <c r="B22" s="13"/>
      <c r="C22" s="79" t="s">
        <v>55</v>
      </c>
      <c r="D22" s="14" t="s">
        <v>4</v>
      </c>
      <c r="E22" s="24" t="s">
        <v>11</v>
      </c>
      <c r="F22" s="15"/>
      <c r="G22" s="120" t="s">
        <v>47</v>
      </c>
      <c r="H22" s="121"/>
      <c r="I22" s="15"/>
      <c r="J22" s="2"/>
      <c r="K22" s="2"/>
      <c r="L22" s="19" t="s">
        <v>28</v>
      </c>
      <c r="M22" s="2"/>
    </row>
    <row r="23" spans="1:13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68">
        <f>C7</f>
        <v>0</v>
      </c>
      <c r="B24" s="25" t="str">
        <f>IF(C9&gt;=0,"UG0","UG1")</f>
        <v>UG0</v>
      </c>
      <c r="C24" s="47">
        <f>C14*D24%</f>
        <v>0</v>
      </c>
      <c r="D24" s="28">
        <v>1.6</v>
      </c>
      <c r="E24" s="20">
        <f>(C14*D24%)</f>
        <v>0</v>
      </c>
      <c r="F24" s="25" t="str">
        <f>IF(C9&gt;=0,"UG1","UG0")</f>
        <v>UG1</v>
      </c>
      <c r="G24" s="2"/>
      <c r="H24" s="69" t="s">
        <v>15</v>
      </c>
      <c r="I24" s="3" t="s">
        <v>20</v>
      </c>
      <c r="J24" s="2"/>
      <c r="K24" s="2"/>
      <c r="L24" s="18" t="s">
        <v>24</v>
      </c>
      <c r="M24" s="2"/>
    </row>
    <row r="25" spans="1:13" ht="15.75">
      <c r="A25" s="68">
        <f>C7</f>
        <v>0</v>
      </c>
      <c r="B25" s="25" t="str">
        <f>IF(C9&gt;=0,"UG0","UG1")</f>
        <v>UG0</v>
      </c>
      <c r="C25" s="47">
        <f>C14*D25%</f>
        <v>0</v>
      </c>
      <c r="D25" s="28">
        <v>50.18</v>
      </c>
      <c r="E25" s="20">
        <f>(C14*D25%)</f>
        <v>0</v>
      </c>
      <c r="F25" s="25" t="str">
        <f>IF(C9&gt;=0,"UG1","UG0")</f>
        <v>UG1</v>
      </c>
      <c r="G25" s="2"/>
      <c r="H25" s="70" t="s">
        <v>14</v>
      </c>
      <c r="I25" s="71" t="s">
        <v>32</v>
      </c>
      <c r="J25" s="12"/>
      <c r="K25" s="12" t="s">
        <v>17</v>
      </c>
      <c r="L25" s="72" t="s">
        <v>24</v>
      </c>
      <c r="M25" s="2"/>
    </row>
    <row r="26" spans="1:14" ht="15.75">
      <c r="A26" s="68">
        <f>C7</f>
        <v>0</v>
      </c>
      <c r="B26" s="25" t="str">
        <f>IF(C9&gt;=0,"UG0","UG1")</f>
        <v>UG0</v>
      </c>
      <c r="C26" s="47">
        <f>C14*D26%</f>
        <v>0</v>
      </c>
      <c r="D26" s="28">
        <v>23.62</v>
      </c>
      <c r="E26" s="20">
        <f>(C14*D26%)</f>
        <v>0</v>
      </c>
      <c r="F26" s="25" t="str">
        <f>IF(C9&gt;=0,"UG1","UG0")</f>
        <v>UG1</v>
      </c>
      <c r="G26" s="2"/>
      <c r="H26" s="111" t="str">
        <f>MID(C7,1,2)&amp;N26</f>
        <v>01000099</v>
      </c>
      <c r="I26" s="19" t="s">
        <v>50</v>
      </c>
      <c r="J26" s="2"/>
      <c r="K26" s="2"/>
      <c r="L26" s="18" t="s">
        <v>23</v>
      </c>
      <c r="M26" s="2"/>
      <c r="N26" s="108" t="s">
        <v>29</v>
      </c>
    </row>
    <row r="27" spans="1:14" ht="15.75">
      <c r="A27" s="75">
        <f>C7</f>
        <v>0</v>
      </c>
      <c r="B27" s="26" t="str">
        <f>IF(C9&gt;=0,"UG0","UG1")</f>
        <v>UG0</v>
      </c>
      <c r="C27" s="48">
        <f>C14*D27%</f>
        <v>0</v>
      </c>
      <c r="D27" s="29">
        <v>24.6</v>
      </c>
      <c r="E27" s="49">
        <f>(C14*D27%)</f>
        <v>0</v>
      </c>
      <c r="F27" s="26" t="str">
        <f>IF(C9&gt;=0,"UG1","UG0")</f>
        <v>UG1</v>
      </c>
      <c r="G27" s="12"/>
      <c r="H27" s="110" t="str">
        <f>MID(C7,1,6)&amp;N27</f>
        <v>0099</v>
      </c>
      <c r="I27" s="2" t="s">
        <v>19</v>
      </c>
      <c r="J27" s="77" t="s">
        <v>21</v>
      </c>
      <c r="K27" s="2" t="s">
        <v>22</v>
      </c>
      <c r="L27" s="18" t="s">
        <v>23</v>
      </c>
      <c r="M27" s="2"/>
      <c r="N27" s="108" t="s">
        <v>31</v>
      </c>
    </row>
    <row r="28" spans="1:13" ht="12.75">
      <c r="A28" s="2"/>
      <c r="B28" s="2"/>
      <c r="C28" s="21">
        <f>SUM(C24:C27)</f>
        <v>0</v>
      </c>
      <c r="D28" s="28">
        <f>SUM(D24:D27)</f>
        <v>100</v>
      </c>
      <c r="E28" s="21">
        <f>SUM(E24:E27)</f>
        <v>0</v>
      </c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19" t="s">
        <v>44</v>
      </c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19"/>
      <c r="J30" s="2"/>
      <c r="K30" s="2"/>
      <c r="L30" s="2"/>
      <c r="M30" s="2"/>
    </row>
    <row r="31" spans="1:13" ht="12.75">
      <c r="A31" s="19" t="s">
        <v>33</v>
      </c>
      <c r="B31" s="2"/>
      <c r="C31" s="2"/>
      <c r="D31" s="5"/>
      <c r="E31" s="2"/>
      <c r="F31" s="2"/>
      <c r="G31" s="2"/>
      <c r="H31" s="2"/>
      <c r="I31" s="2"/>
      <c r="J31" s="2"/>
      <c r="K31" s="2"/>
      <c r="L31" s="2"/>
      <c r="M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103"/>
    </row>
    <row r="34" spans="1:9" ht="12.75">
      <c r="A34" s="2"/>
      <c r="B34" s="2"/>
      <c r="C34" s="2"/>
      <c r="D34" s="2"/>
      <c r="E34" s="2"/>
      <c r="F34" s="2"/>
      <c r="G34" s="2"/>
      <c r="H34" s="2"/>
      <c r="I34" s="103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</sheetData>
  <sheetProtection password="DF37" sheet="1" objects="1" selectLockedCells="1"/>
  <mergeCells count="1">
    <mergeCell ref="G22:H22"/>
  </mergeCells>
  <printOptions/>
  <pageMargins left="0.7086614173228347" right="0.1968503937007874" top="0.984251968503937" bottom="0.5905511811023623" header="0.5118110236220472" footer="0.31496062992125984"/>
  <pageSetup horizontalDpi="600" verticalDpi="600" orientation="landscape" paperSize="9" r:id="rId2"/>
  <headerFooter alignWithMargins="0">
    <oddHeader>&amp;LHaushaltsabteilung IV</oddHeader>
    <oddFooter>&amp;L&amp;8&amp;Z&amp;F&amp;C&amp;"Arial,Fett"&amp;A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tabColor rgb="FFFF99FF"/>
  </sheetPr>
  <dimension ref="A1:N43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C7" sqref="C7"/>
    </sheetView>
  </sheetViews>
  <sheetFormatPr defaultColWidth="11.421875" defaultRowHeight="12.75"/>
  <cols>
    <col min="1" max="1" width="14.7109375" style="0" customWidth="1"/>
    <col min="2" max="2" width="6.28125" style="0" customWidth="1"/>
    <col min="3" max="3" width="12.57421875" style="0" customWidth="1"/>
    <col min="4" max="4" width="9.421875" style="0" customWidth="1"/>
    <col min="5" max="5" width="13.28125" style="0" customWidth="1"/>
    <col min="6" max="6" width="13.57421875" style="0" customWidth="1"/>
    <col min="7" max="7" width="4.140625" style="0" customWidth="1"/>
    <col min="8" max="8" width="14.57421875" style="0" customWidth="1"/>
    <col min="9" max="9" width="19.140625" style="0" customWidth="1"/>
    <col min="10" max="10" width="5.140625" style="0" customWidth="1"/>
    <col min="11" max="11" width="8.140625" style="0" customWidth="1"/>
    <col min="12" max="12" width="6.7109375" style="0" customWidth="1"/>
    <col min="14" max="14" width="11.421875" style="107" customWidth="1"/>
  </cols>
  <sheetData>
    <row r="1" spans="1:13" ht="24.75" customHeight="1">
      <c r="A1" s="33" t="s">
        <v>35</v>
      </c>
      <c r="B1" s="31"/>
      <c r="C1" s="32"/>
      <c r="D1" s="32"/>
      <c r="E1" s="32"/>
      <c r="F1" s="32"/>
      <c r="G1" s="32"/>
      <c r="H1" s="32"/>
      <c r="I1" s="2"/>
      <c r="J1" s="2"/>
      <c r="K1" s="2"/>
      <c r="L1" s="2"/>
      <c r="M1" s="2"/>
    </row>
    <row r="2" spans="1:13" ht="21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7.25" customHeight="1">
      <c r="A3" s="50" t="s">
        <v>67</v>
      </c>
      <c r="B3" s="51"/>
      <c r="C3" s="52"/>
      <c r="D3" s="52"/>
      <c r="E3" s="52"/>
      <c r="F3" s="2"/>
      <c r="G3" s="2"/>
      <c r="H3" s="45" t="s">
        <v>68</v>
      </c>
      <c r="I3" s="2"/>
      <c r="J3" s="2"/>
      <c r="K3" s="2"/>
      <c r="L3" s="2"/>
      <c r="M3" s="2"/>
    </row>
    <row r="4" spans="1:13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tr">
        <f>IF(C9&gt;=0,"Einnahme auf:","Auszahlg. aus:")</f>
        <v>Einnahme auf:</v>
      </c>
      <c r="B5" s="3" t="s">
        <v>39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customHeight="1">
      <c r="A7" s="53" t="s">
        <v>9</v>
      </c>
      <c r="B7" s="53"/>
      <c r="C7" s="109"/>
      <c r="D7" s="2"/>
      <c r="E7" s="104" t="s">
        <v>93</v>
      </c>
      <c r="F7" s="2"/>
      <c r="G7" s="2"/>
      <c r="H7" s="2"/>
      <c r="I7" s="2"/>
      <c r="J7" s="2"/>
      <c r="K7" s="2"/>
      <c r="L7" s="2"/>
      <c r="M7" s="2"/>
    </row>
    <row r="8" spans="1:13" ht="12.75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customHeight="1">
      <c r="A9" s="82" t="s">
        <v>5</v>
      </c>
      <c r="B9" s="54"/>
      <c r="C9" s="43"/>
      <c r="D9" s="4"/>
      <c r="E9" s="19" t="s">
        <v>7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40"/>
      <c r="B10" s="13"/>
      <c r="C10" s="66"/>
      <c r="D10" s="4"/>
      <c r="E10" s="19"/>
      <c r="F10" s="2"/>
      <c r="G10" s="2"/>
      <c r="H10" s="2"/>
      <c r="I10" s="2"/>
      <c r="J10" s="2"/>
      <c r="K10" s="2"/>
      <c r="L10" s="2"/>
      <c r="M10" s="2"/>
    </row>
    <row r="11" spans="1:13" ht="15" customHeight="1">
      <c r="A11" s="53" t="s">
        <v>71</v>
      </c>
      <c r="B11" s="54"/>
      <c r="C11" s="43"/>
      <c r="D11" s="7" t="s">
        <v>10</v>
      </c>
      <c r="E11" s="2" t="s">
        <v>89</v>
      </c>
      <c r="F11" s="2"/>
      <c r="G11" s="2"/>
      <c r="H11" s="2"/>
      <c r="I11" s="2"/>
      <c r="J11" s="2"/>
      <c r="K11" s="2"/>
      <c r="L11" s="2"/>
      <c r="M11" s="2"/>
    </row>
    <row r="12" spans="1:13" ht="14.25" customHeight="1">
      <c r="A12" s="97"/>
      <c r="B12" s="97"/>
      <c r="C12" s="98"/>
      <c r="E12" s="19" t="s">
        <v>88</v>
      </c>
      <c r="F12" s="3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3" t="s">
        <v>6</v>
      </c>
      <c r="B14" s="8"/>
      <c r="C14" s="21">
        <f>IF(C11=100,C9,C9-H17)</f>
        <v>0</v>
      </c>
      <c r="D14" s="2" t="s">
        <v>0</v>
      </c>
      <c r="E14" s="100" t="s">
        <v>1</v>
      </c>
      <c r="F14" s="22">
        <f>C9</f>
        <v>0</v>
      </c>
      <c r="G14" s="4" t="s">
        <v>3</v>
      </c>
      <c r="H14" s="9" t="s">
        <v>2</v>
      </c>
      <c r="I14" s="2"/>
      <c r="J14" s="2"/>
      <c r="K14" s="2"/>
      <c r="L14" s="2"/>
      <c r="M14" s="2"/>
    </row>
    <row r="15" spans="1:13" ht="12.75">
      <c r="A15" s="2"/>
      <c r="B15" s="2"/>
      <c r="C15" s="21"/>
      <c r="D15" s="2"/>
      <c r="E15" s="10"/>
      <c r="F15" s="4">
        <f>(IF(C11=100,100,(100+C11)))</f>
        <v>100</v>
      </c>
      <c r="G15" s="2"/>
      <c r="H15" s="10">
        <v>1</v>
      </c>
      <c r="I15" s="2"/>
      <c r="J15" s="2"/>
      <c r="K15" s="2"/>
      <c r="L15" s="2"/>
      <c r="M15" s="2"/>
    </row>
    <row r="16" spans="1:13" ht="6.75" customHeight="1">
      <c r="A16" s="2"/>
      <c r="B16" s="2"/>
      <c r="C16" s="2"/>
      <c r="D16" s="2"/>
      <c r="E16" s="2"/>
      <c r="F16" s="10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11" t="s">
        <v>2</v>
      </c>
      <c r="G17" s="4" t="s">
        <v>3</v>
      </c>
      <c r="H17" s="23">
        <f>C9*100/F15</f>
        <v>0</v>
      </c>
      <c r="I17" s="19" t="str">
        <f>IF(C11=100,"","reine Projektmittel")</f>
        <v>reine Projektmittel</v>
      </c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7.25" customHeight="1">
      <c r="A19" s="2"/>
      <c r="B19" s="2"/>
      <c r="C19" s="41" t="str">
        <f>IF(C9&gt;=0,"Abgang","Zugang")</f>
        <v>Abgang</v>
      </c>
      <c r="D19" s="13"/>
      <c r="E19" s="41" t="str">
        <f>IF(C9&gt;=0,"Zugang","Abgang")</f>
        <v>Zugang</v>
      </c>
      <c r="F19" s="2"/>
      <c r="G19" s="2"/>
      <c r="H19" s="2"/>
      <c r="I19" s="2"/>
      <c r="J19" s="2"/>
      <c r="K19" s="2"/>
      <c r="L19" s="2"/>
      <c r="M19" s="2"/>
    </row>
    <row r="20" spans="1:13" ht="18.75" customHeight="1">
      <c r="A20" s="67" t="s">
        <v>12</v>
      </c>
      <c r="B20" s="16"/>
      <c r="C20" s="38" t="s">
        <v>36</v>
      </c>
      <c r="D20" s="13"/>
      <c r="E20" s="39" t="s">
        <v>37</v>
      </c>
      <c r="F20" s="13"/>
      <c r="G20" s="13"/>
      <c r="H20" s="40" t="s">
        <v>13</v>
      </c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38.25">
      <c r="A22" s="24" t="s">
        <v>8</v>
      </c>
      <c r="B22" s="13"/>
      <c r="C22" s="79" t="s">
        <v>55</v>
      </c>
      <c r="D22" s="14" t="s">
        <v>4</v>
      </c>
      <c r="E22" s="24" t="s">
        <v>11</v>
      </c>
      <c r="F22" s="15"/>
      <c r="G22" s="120" t="s">
        <v>47</v>
      </c>
      <c r="H22" s="121"/>
      <c r="I22" s="15"/>
      <c r="J22" s="2"/>
      <c r="K22" s="2"/>
      <c r="L22" s="19" t="s">
        <v>28</v>
      </c>
      <c r="M22" s="2"/>
    </row>
    <row r="23" spans="1:13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68">
        <f>C7</f>
        <v>0</v>
      </c>
      <c r="B24" s="25" t="str">
        <f>IF(C9&gt;=0,"UG0","UG1")</f>
        <v>UG0</v>
      </c>
      <c r="C24" s="47">
        <f>C14*D24%</f>
        <v>0</v>
      </c>
      <c r="D24" s="28">
        <v>1.6</v>
      </c>
      <c r="E24" s="20">
        <f>(C14*D24%)</f>
        <v>0</v>
      </c>
      <c r="F24" s="25" t="str">
        <f>IF(C9&gt;=0,"UG1","UG0")</f>
        <v>UG1</v>
      </c>
      <c r="G24" s="2"/>
      <c r="H24" s="69" t="s">
        <v>15</v>
      </c>
      <c r="I24" s="3" t="s">
        <v>20</v>
      </c>
      <c r="J24" s="2"/>
      <c r="K24" s="2"/>
      <c r="L24" s="18" t="s">
        <v>24</v>
      </c>
      <c r="M24" s="2"/>
    </row>
    <row r="25" spans="1:13" ht="15.75">
      <c r="A25" s="68">
        <f>C7</f>
        <v>0</v>
      </c>
      <c r="B25" s="25" t="str">
        <f>IF(C9&gt;=0,"UG0","UG1")</f>
        <v>UG0</v>
      </c>
      <c r="C25" s="47">
        <f>C14*D25%</f>
        <v>0</v>
      </c>
      <c r="D25" s="28">
        <v>50.18</v>
      </c>
      <c r="E25" s="20">
        <f>(C14*D25%)</f>
        <v>0</v>
      </c>
      <c r="F25" s="25" t="str">
        <f>IF(C9&gt;=0,"UG1","UG0")</f>
        <v>UG1</v>
      </c>
      <c r="G25" s="2"/>
      <c r="H25" s="70" t="s">
        <v>14</v>
      </c>
      <c r="I25" s="71" t="s">
        <v>34</v>
      </c>
      <c r="J25" s="12"/>
      <c r="K25" s="12" t="s">
        <v>17</v>
      </c>
      <c r="L25" s="72" t="s">
        <v>24</v>
      </c>
      <c r="M25" s="2"/>
    </row>
    <row r="26" spans="1:14" ht="15.75">
      <c r="A26" s="68">
        <f>C7</f>
        <v>0</v>
      </c>
      <c r="B26" s="25" t="str">
        <f>IF(C9&gt;=0,"UG0","UG1")</f>
        <v>UG0</v>
      </c>
      <c r="C26" s="47">
        <f>C14*D26%</f>
        <v>0</v>
      </c>
      <c r="D26" s="28">
        <v>13.78</v>
      </c>
      <c r="E26" s="20">
        <f>(C14*D26%)</f>
        <v>0</v>
      </c>
      <c r="F26" s="25" t="str">
        <f>IF(C9&gt;=0,"UG1","UG0")</f>
        <v>UG1</v>
      </c>
      <c r="G26" s="2"/>
      <c r="H26" s="111" t="str">
        <f>MID(C7,1,2)&amp;N26</f>
        <v>01000099</v>
      </c>
      <c r="I26" s="2" t="s">
        <v>25</v>
      </c>
      <c r="J26" s="2"/>
      <c r="K26" s="2"/>
      <c r="L26" s="18" t="s">
        <v>23</v>
      </c>
      <c r="M26" s="2"/>
      <c r="N26" s="108" t="s">
        <v>29</v>
      </c>
    </row>
    <row r="27" spans="1:14" ht="15.75">
      <c r="A27" s="68">
        <f>C7</f>
        <v>0</v>
      </c>
      <c r="B27" s="25" t="str">
        <f>IF(C9&gt;=0,"UG0","UG1")</f>
        <v>UG0</v>
      </c>
      <c r="C27" s="47">
        <f>C14*D27%</f>
        <v>0</v>
      </c>
      <c r="D27" s="28">
        <v>9.84</v>
      </c>
      <c r="E27" s="20">
        <f>(C14*D27%)</f>
        <v>0</v>
      </c>
      <c r="F27" s="46" t="str">
        <f>IF(C9&gt;=0,"UG1","UG0")</f>
        <v>UG1</v>
      </c>
      <c r="G27" s="2"/>
      <c r="H27" s="111" t="str">
        <f>MID(C7,1,4)&amp;N27</f>
        <v>010099</v>
      </c>
      <c r="I27" s="2" t="s">
        <v>18</v>
      </c>
      <c r="J27" s="77" t="s">
        <v>21</v>
      </c>
      <c r="K27" s="2" t="s">
        <v>22</v>
      </c>
      <c r="L27" s="18" t="s">
        <v>23</v>
      </c>
      <c r="M27" s="2"/>
      <c r="N27" s="108" t="s">
        <v>30</v>
      </c>
    </row>
    <row r="28" spans="1:14" ht="15.75">
      <c r="A28" s="75">
        <f>C7</f>
        <v>0</v>
      </c>
      <c r="B28" s="26" t="str">
        <f>IF(C9&gt;=0,"UG0","UG1")</f>
        <v>UG0</v>
      </c>
      <c r="C28" s="48">
        <f>C14*D28%</f>
        <v>0</v>
      </c>
      <c r="D28" s="29">
        <v>24.6</v>
      </c>
      <c r="E28" s="49">
        <f>(C14*D28%)</f>
        <v>0</v>
      </c>
      <c r="F28" s="26" t="str">
        <f>IF(C9&gt;=0,"UG1","UG0")</f>
        <v>UG1</v>
      </c>
      <c r="G28" s="12"/>
      <c r="H28" s="110" t="str">
        <f>MID(C7,1,6)&amp;N28</f>
        <v>0099</v>
      </c>
      <c r="I28" s="2" t="s">
        <v>19</v>
      </c>
      <c r="J28" s="2"/>
      <c r="K28" s="2"/>
      <c r="L28" s="18" t="s">
        <v>23</v>
      </c>
      <c r="M28" s="2"/>
      <c r="N28" s="108" t="s">
        <v>31</v>
      </c>
    </row>
    <row r="29" spans="1:13" ht="12.75">
      <c r="A29" s="2"/>
      <c r="B29" s="2"/>
      <c r="C29" s="21">
        <f>SUM(C24:C28)</f>
        <v>0</v>
      </c>
      <c r="D29" s="28">
        <f>SUM(D24:D28)</f>
        <v>100</v>
      </c>
      <c r="E29" s="21">
        <f>SUM(E24:E28)</f>
        <v>0</v>
      </c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6"/>
      <c r="D30" s="27"/>
      <c r="E30" s="6"/>
      <c r="F30" s="2"/>
      <c r="G30" s="2"/>
      <c r="H30" s="2"/>
      <c r="I30" s="19" t="s">
        <v>44</v>
      </c>
      <c r="J30" s="2"/>
      <c r="K30" s="2"/>
      <c r="L30" s="2"/>
      <c r="M30" s="2"/>
    </row>
    <row r="31" spans="1:13" ht="8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19" t="s">
        <v>33</v>
      </c>
      <c r="B32" s="2"/>
      <c r="C32" s="2"/>
      <c r="D32" s="5"/>
      <c r="E32" s="2"/>
      <c r="F32" s="2"/>
      <c r="G32" s="2"/>
      <c r="H32" s="2"/>
      <c r="I32" s="2"/>
      <c r="J32" s="2"/>
      <c r="K32" s="2"/>
      <c r="L32" s="2"/>
      <c r="M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103"/>
    </row>
    <row r="36" spans="1:8" ht="12.75">
      <c r="A36" s="2"/>
      <c r="B36" s="2"/>
      <c r="C36" s="2"/>
      <c r="D36" s="2"/>
      <c r="E36" s="2"/>
      <c r="F36" s="2"/>
      <c r="G36" s="2"/>
      <c r="H36" s="103"/>
    </row>
    <row r="37" spans="1:8" ht="12.75">
      <c r="A37" s="2"/>
      <c r="B37" s="2"/>
      <c r="C37" s="2"/>
      <c r="D37" s="2"/>
      <c r="E37" s="2"/>
      <c r="F37" s="2"/>
      <c r="G37" s="2"/>
      <c r="H37" s="103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</sheetData>
  <sheetProtection password="DF37" sheet="1" objects="1" selectLockedCells="1"/>
  <mergeCells count="1">
    <mergeCell ref="G22:H22"/>
  </mergeCells>
  <printOptions/>
  <pageMargins left="0.7086614173228347" right="0.1968503937007874" top="0.984251968503937" bottom="0.5905511811023623" header="0.5118110236220472" footer="0.31496062992125984"/>
  <pageSetup horizontalDpi="600" verticalDpi="600" orientation="landscape" paperSize="9" r:id="rId2"/>
  <headerFooter alignWithMargins="0">
    <oddHeader>&amp;LHaushaltsabteilung IV</oddHeader>
    <oddFooter>&amp;L&amp;8&amp;Z&amp;F&amp;C&amp;"Arial,Fett"&amp;A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tabColor rgb="FFFF99FF"/>
  </sheetPr>
  <dimension ref="A1:N40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C7" sqref="C7"/>
    </sheetView>
  </sheetViews>
  <sheetFormatPr defaultColWidth="11.421875" defaultRowHeight="12.75"/>
  <cols>
    <col min="1" max="1" width="14.7109375" style="0" customWidth="1"/>
    <col min="2" max="2" width="6.28125" style="0" customWidth="1"/>
    <col min="3" max="3" width="12.57421875" style="0" customWidth="1"/>
    <col min="4" max="4" width="9.421875" style="0" customWidth="1"/>
    <col min="5" max="5" width="13.28125" style="0" customWidth="1"/>
    <col min="6" max="6" width="13.57421875" style="0" customWidth="1"/>
    <col min="7" max="7" width="4.140625" style="0" customWidth="1"/>
    <col min="8" max="8" width="14.57421875" style="0" customWidth="1"/>
    <col min="9" max="9" width="19.140625" style="0" customWidth="1"/>
    <col min="10" max="10" width="8.00390625" style="0" customWidth="1"/>
    <col min="11" max="11" width="8.140625" style="0" customWidth="1"/>
    <col min="12" max="12" width="6.28125" style="0" customWidth="1"/>
    <col min="13" max="13" width="6.00390625" style="0" customWidth="1"/>
    <col min="14" max="14" width="11.421875" style="107" customWidth="1"/>
  </cols>
  <sheetData>
    <row r="1" spans="1:13" ht="24.75" customHeight="1">
      <c r="A1" s="33" t="s">
        <v>35</v>
      </c>
      <c r="B1" s="31"/>
      <c r="C1" s="32"/>
      <c r="D1" s="32"/>
      <c r="E1" s="32"/>
      <c r="F1" s="32"/>
      <c r="G1" s="32"/>
      <c r="H1" s="32"/>
      <c r="I1" s="2"/>
      <c r="J1" s="2"/>
      <c r="K1" s="2"/>
      <c r="L1" s="2"/>
      <c r="M1" s="2"/>
    </row>
    <row r="2" spans="1:13" ht="18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51" t="s">
        <v>69</v>
      </c>
      <c r="B3" s="51"/>
      <c r="C3" s="52"/>
      <c r="D3" s="52"/>
      <c r="E3" s="52"/>
      <c r="F3" s="2"/>
      <c r="G3" s="2"/>
      <c r="H3" s="2"/>
      <c r="I3" s="2"/>
      <c r="J3" s="2"/>
      <c r="K3" s="2"/>
      <c r="L3" s="2"/>
      <c r="M3" s="2"/>
    </row>
    <row r="4" spans="1:13" ht="12.7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tr">
        <f>IF(C9&gt;=0,"Einnahme auf:","Auszahlg. aus:")</f>
        <v>Einnahme auf:</v>
      </c>
      <c r="B5" s="3" t="s">
        <v>39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customHeight="1">
      <c r="A7" s="53" t="s">
        <v>9</v>
      </c>
      <c r="B7" s="53"/>
      <c r="C7" s="109"/>
      <c r="D7" s="2"/>
      <c r="E7" s="104" t="s">
        <v>93</v>
      </c>
      <c r="F7" s="2"/>
      <c r="G7" s="2"/>
      <c r="H7" s="2"/>
      <c r="I7" s="2"/>
      <c r="J7" s="2"/>
      <c r="K7" s="2"/>
      <c r="L7" s="2"/>
      <c r="M7" s="2"/>
    </row>
    <row r="8" spans="1:13" ht="12.75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customHeight="1">
      <c r="A9" s="82" t="s">
        <v>5</v>
      </c>
      <c r="B9" s="54"/>
      <c r="C9" s="43"/>
      <c r="D9" s="4"/>
      <c r="E9" s="19" t="s">
        <v>7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40"/>
      <c r="B10" s="13"/>
      <c r="C10" s="66"/>
      <c r="D10" s="4"/>
      <c r="E10" s="19"/>
      <c r="F10" s="2"/>
      <c r="G10" s="2"/>
      <c r="H10" s="2"/>
      <c r="I10" s="2"/>
      <c r="J10" s="2"/>
      <c r="K10" s="2"/>
      <c r="L10" s="2"/>
      <c r="M10" s="2"/>
    </row>
    <row r="11" spans="1:13" ht="15" customHeight="1">
      <c r="A11" s="53" t="s">
        <v>71</v>
      </c>
      <c r="B11" s="54"/>
      <c r="C11" s="43"/>
      <c r="D11" s="7" t="s">
        <v>10</v>
      </c>
      <c r="E11" s="2" t="s">
        <v>89</v>
      </c>
      <c r="F11" s="2"/>
      <c r="G11" s="2"/>
      <c r="H11" s="2"/>
      <c r="I11" s="2"/>
      <c r="J11" s="2"/>
      <c r="K11" s="2"/>
      <c r="L11" s="2"/>
      <c r="M11" s="2"/>
    </row>
    <row r="12" spans="1:13" ht="12.75">
      <c r="A12" s="97"/>
      <c r="B12" s="97"/>
      <c r="C12" s="98"/>
      <c r="E12" s="19" t="s">
        <v>88</v>
      </c>
      <c r="F12" s="3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3" t="s">
        <v>6</v>
      </c>
      <c r="B14" s="8"/>
      <c r="C14" s="21">
        <f>IF(C11=100,C9,C9-H17)</f>
        <v>0</v>
      </c>
      <c r="D14" s="2" t="s">
        <v>0</v>
      </c>
      <c r="E14" s="100" t="s">
        <v>1</v>
      </c>
      <c r="F14" s="22">
        <f>C9</f>
        <v>0</v>
      </c>
      <c r="G14" s="4" t="s">
        <v>3</v>
      </c>
      <c r="H14" s="9" t="s">
        <v>2</v>
      </c>
      <c r="I14" s="2"/>
      <c r="J14" s="2"/>
      <c r="K14" s="2"/>
      <c r="L14" s="2"/>
      <c r="M14" s="2"/>
    </row>
    <row r="15" spans="1:13" ht="12.75">
      <c r="A15" s="2"/>
      <c r="B15" s="2"/>
      <c r="C15" s="21"/>
      <c r="D15" s="2"/>
      <c r="E15" s="10"/>
      <c r="F15" s="4">
        <f>(IF(C11=100,100,(100+C11)))</f>
        <v>100</v>
      </c>
      <c r="G15" s="2"/>
      <c r="H15" s="10">
        <v>1</v>
      </c>
      <c r="I15" s="2"/>
      <c r="J15" s="2"/>
      <c r="K15" s="2"/>
      <c r="L15" s="2"/>
      <c r="M15" s="2"/>
    </row>
    <row r="16" spans="1:13" ht="8.25" customHeight="1">
      <c r="A16" s="2"/>
      <c r="B16" s="2"/>
      <c r="C16" s="2"/>
      <c r="D16" s="2"/>
      <c r="E16" s="2"/>
      <c r="F16" s="10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11" t="s">
        <v>2</v>
      </c>
      <c r="G17" s="4" t="s">
        <v>3</v>
      </c>
      <c r="H17" s="23">
        <f>C9*100/F15</f>
        <v>0</v>
      </c>
      <c r="I17" s="19" t="str">
        <f>IF(C11=100,"","reine Projektmittel")</f>
        <v>reine Projektmittel</v>
      </c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7.25" customHeight="1">
      <c r="A19" s="2"/>
      <c r="B19" s="2"/>
      <c r="C19" s="41" t="str">
        <f>IF(C9&gt;=0,"Abgang","Zugang")</f>
        <v>Abgang</v>
      </c>
      <c r="D19" s="13"/>
      <c r="E19" s="41" t="str">
        <f>IF(C9&gt;=0,"Zugang","Abgang")</f>
        <v>Zugang</v>
      </c>
      <c r="F19" s="2"/>
      <c r="G19" s="2"/>
      <c r="H19" s="2"/>
      <c r="I19" s="2"/>
      <c r="J19" s="2"/>
      <c r="K19" s="2"/>
      <c r="L19" s="2"/>
      <c r="M19" s="2"/>
    </row>
    <row r="20" spans="1:13" ht="19.5" customHeight="1">
      <c r="A20" s="40" t="s">
        <v>12</v>
      </c>
      <c r="B20" s="16"/>
      <c r="C20" s="39" t="s">
        <v>38</v>
      </c>
      <c r="D20" s="13"/>
      <c r="E20" s="39" t="s">
        <v>37</v>
      </c>
      <c r="F20" s="13"/>
      <c r="G20" s="13"/>
      <c r="H20" s="40" t="s">
        <v>13</v>
      </c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38.25">
      <c r="A22" s="24" t="s">
        <v>8</v>
      </c>
      <c r="B22" s="13"/>
      <c r="C22" s="79" t="s">
        <v>55</v>
      </c>
      <c r="D22" s="14" t="s">
        <v>4</v>
      </c>
      <c r="E22" s="24" t="s">
        <v>11</v>
      </c>
      <c r="F22" s="15"/>
      <c r="G22" s="120" t="s">
        <v>47</v>
      </c>
      <c r="H22" s="121"/>
      <c r="I22" s="15"/>
      <c r="J22" s="2"/>
      <c r="K22" s="2"/>
      <c r="L22" s="19" t="s">
        <v>28</v>
      </c>
      <c r="M22" s="2"/>
    </row>
    <row r="23" spans="1:13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68">
        <f>C7</f>
        <v>0</v>
      </c>
      <c r="B24" s="25" t="str">
        <f>IF(C9&gt;=0,"UG0","UG1")</f>
        <v>UG0</v>
      </c>
      <c r="C24" s="47">
        <f>C14*D24%</f>
        <v>0</v>
      </c>
      <c r="D24" s="55">
        <v>1.6</v>
      </c>
      <c r="E24" s="20">
        <f>(C14*D24%)</f>
        <v>0</v>
      </c>
      <c r="F24" s="25" t="str">
        <f>IF(C9&gt;=0,"UG1","UG0")</f>
        <v>UG1</v>
      </c>
      <c r="G24" s="2"/>
      <c r="H24" s="69" t="s">
        <v>15</v>
      </c>
      <c r="I24" s="3" t="s">
        <v>20</v>
      </c>
      <c r="J24" s="2"/>
      <c r="K24" s="2"/>
      <c r="L24" s="18" t="s">
        <v>24</v>
      </c>
      <c r="M24" s="2"/>
    </row>
    <row r="25" spans="1:13" ht="15.75">
      <c r="A25" s="68">
        <f>C7</f>
        <v>0</v>
      </c>
      <c r="B25" s="25" t="str">
        <f>IF(C9&gt;=0,"UG0","UG1")</f>
        <v>UG0</v>
      </c>
      <c r="C25" s="47">
        <f>C14*D25%</f>
        <v>0</v>
      </c>
      <c r="D25" s="55">
        <v>50.18</v>
      </c>
      <c r="E25" s="20">
        <f>(C14*D25%)</f>
        <v>0</v>
      </c>
      <c r="F25" s="25" t="str">
        <f>IF(C9&gt;=0,"UG1","UG0")</f>
        <v>UG1</v>
      </c>
      <c r="G25" s="2"/>
      <c r="H25" s="70" t="s">
        <v>14</v>
      </c>
      <c r="I25" s="71" t="s">
        <v>32</v>
      </c>
      <c r="J25" s="12"/>
      <c r="K25" s="12" t="s">
        <v>17</v>
      </c>
      <c r="L25" s="72" t="s">
        <v>24</v>
      </c>
      <c r="M25" s="2"/>
    </row>
    <row r="26" spans="1:14" ht="15.75">
      <c r="A26" s="75">
        <f>C7</f>
        <v>0</v>
      </c>
      <c r="B26" s="26" t="str">
        <f>IF(C9&gt;=0,"UG0","UG1")</f>
        <v>UG0</v>
      </c>
      <c r="C26" s="48">
        <f>C14*D26%</f>
        <v>0</v>
      </c>
      <c r="D26" s="56">
        <v>48.22</v>
      </c>
      <c r="E26" s="49">
        <f>(C14*D26%)</f>
        <v>0</v>
      </c>
      <c r="F26" s="26" t="str">
        <f>IF(C9&gt;=0,"UG1","UG0")</f>
        <v>UG1</v>
      </c>
      <c r="G26" s="12"/>
      <c r="H26" s="112" t="str">
        <f>MID(C7,1,2)&amp;N26</f>
        <v>01000099</v>
      </c>
      <c r="I26" s="2" t="s">
        <v>26</v>
      </c>
      <c r="J26" s="77"/>
      <c r="K26" s="2" t="s">
        <v>22</v>
      </c>
      <c r="L26" s="18" t="s">
        <v>23</v>
      </c>
      <c r="M26" s="2"/>
      <c r="N26" s="108" t="s">
        <v>29</v>
      </c>
    </row>
    <row r="27" spans="1:13" ht="12.75">
      <c r="A27" s="2"/>
      <c r="B27" s="2"/>
      <c r="C27" s="21">
        <f>SUM(C24:C26)</f>
        <v>0</v>
      </c>
      <c r="D27" s="55">
        <f>SUM(D24:D26)</f>
        <v>100</v>
      </c>
      <c r="E27" s="21">
        <f>SUM(E24:E26)</f>
        <v>0</v>
      </c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5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19" t="s">
        <v>33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</sheetData>
  <sheetProtection password="DF37" sheet="1" objects="1" selectLockedCells="1"/>
  <mergeCells count="1">
    <mergeCell ref="G22:H22"/>
  </mergeCells>
  <printOptions/>
  <pageMargins left="0.7086614173228347" right="0.1968503937007874" top="0.984251968503937" bottom="0.5905511811023623" header="0.5118110236220472" footer="0.31496062992125984"/>
  <pageSetup horizontalDpi="600" verticalDpi="600" orientation="landscape" paperSize="9" r:id="rId2"/>
  <headerFooter alignWithMargins="0">
    <oddHeader>&amp;LHaushaltsabteilung IV</oddHeader>
    <oddFooter>&amp;L&amp;8&amp;Z&amp;F&amp;C&amp;"Arial,Fett"&amp;A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tabColor rgb="FFFF99FF"/>
  </sheetPr>
  <dimension ref="A1:N41"/>
  <sheetViews>
    <sheetView zoomScalePageLayoutView="0" workbookViewId="0" topLeftCell="A1">
      <pane ySplit="1" topLeftCell="A2" activePane="bottomLeft" state="frozen"/>
      <selection pane="topLeft" activeCell="C7" sqref="C7"/>
      <selection pane="bottomLeft" activeCell="C7" sqref="C7"/>
    </sheetView>
  </sheetViews>
  <sheetFormatPr defaultColWidth="11.421875" defaultRowHeight="12.75"/>
  <cols>
    <col min="1" max="1" width="14.7109375" style="0" customWidth="1"/>
    <col min="2" max="2" width="6.28125" style="0" customWidth="1"/>
    <col min="3" max="3" width="12.57421875" style="0" customWidth="1"/>
    <col min="4" max="4" width="9.421875" style="0" customWidth="1"/>
    <col min="5" max="5" width="13.28125" style="0" customWidth="1"/>
    <col min="6" max="6" width="13.57421875" style="0" customWidth="1"/>
    <col min="7" max="7" width="4.140625" style="0" customWidth="1"/>
    <col min="8" max="8" width="14.57421875" style="0" customWidth="1"/>
    <col min="9" max="9" width="19.140625" style="0" customWidth="1"/>
    <col min="10" max="10" width="8.00390625" style="0" customWidth="1"/>
    <col min="11" max="11" width="8.140625" style="0" customWidth="1"/>
    <col min="12" max="12" width="6.57421875" style="0" customWidth="1"/>
    <col min="13" max="13" width="4.421875" style="0" customWidth="1"/>
    <col min="14" max="14" width="11.421875" style="107" customWidth="1"/>
  </cols>
  <sheetData>
    <row r="1" spans="1:13" ht="24.75" customHeight="1">
      <c r="A1" s="33" t="s">
        <v>35</v>
      </c>
      <c r="B1" s="31"/>
      <c r="C1" s="32"/>
      <c r="D1" s="32"/>
      <c r="E1" s="32"/>
      <c r="F1" s="32"/>
      <c r="G1" s="32"/>
      <c r="H1" s="32"/>
      <c r="I1" s="2"/>
      <c r="J1" s="2"/>
      <c r="K1" s="2"/>
      <c r="L1" s="2"/>
      <c r="M1" s="2"/>
    </row>
    <row r="2" spans="1:13" ht="25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7.25" customHeight="1">
      <c r="A3" s="50" t="s">
        <v>70</v>
      </c>
      <c r="B3" s="51"/>
      <c r="C3" s="52"/>
      <c r="D3" s="52"/>
      <c r="E3" s="52"/>
      <c r="F3" s="2"/>
      <c r="G3" s="2"/>
      <c r="H3" s="2"/>
      <c r="I3" s="2"/>
      <c r="J3" s="2"/>
      <c r="K3" s="2"/>
      <c r="L3" s="2"/>
      <c r="M3" s="2"/>
    </row>
    <row r="4" spans="1:13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tr">
        <f>IF(C9&gt;=0,"Einnahme auf:","Auszahlg. aus:")</f>
        <v>Einnahme auf:</v>
      </c>
      <c r="B5" s="3" t="s">
        <v>39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customHeight="1">
      <c r="A7" s="53" t="s">
        <v>9</v>
      </c>
      <c r="B7" s="53"/>
      <c r="C7" s="78"/>
      <c r="D7" s="2"/>
      <c r="E7" s="104" t="s">
        <v>93</v>
      </c>
      <c r="F7" s="2"/>
      <c r="G7" s="2"/>
      <c r="H7" s="2"/>
      <c r="I7" s="2"/>
      <c r="J7" s="2"/>
      <c r="K7" s="2"/>
      <c r="L7" s="2"/>
      <c r="M7" s="2"/>
    </row>
    <row r="8" spans="1:13" ht="12.75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82" t="s">
        <v>5</v>
      </c>
      <c r="B9" s="54"/>
      <c r="C9" s="43"/>
      <c r="D9" s="4"/>
      <c r="E9" s="19" t="s">
        <v>7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40"/>
      <c r="B10" s="13"/>
      <c r="C10" s="66"/>
      <c r="D10" s="4"/>
      <c r="E10" s="19"/>
      <c r="F10" s="2"/>
      <c r="G10" s="2"/>
      <c r="H10" s="2"/>
      <c r="I10" s="2"/>
      <c r="J10" s="2"/>
      <c r="K10" s="2"/>
      <c r="L10" s="2"/>
      <c r="M10" s="2"/>
    </row>
    <row r="11" spans="1:13" ht="14.25" customHeight="1">
      <c r="A11" s="53" t="s">
        <v>71</v>
      </c>
      <c r="B11" s="54"/>
      <c r="C11" s="43"/>
      <c r="D11" s="7" t="s">
        <v>10</v>
      </c>
      <c r="E11" s="2" t="s">
        <v>92</v>
      </c>
      <c r="F11" s="2"/>
      <c r="G11" s="2"/>
      <c r="H11" s="2"/>
      <c r="I11" s="2"/>
      <c r="J11" s="2"/>
      <c r="K11" s="2"/>
      <c r="L11" s="2"/>
      <c r="M11" s="2"/>
    </row>
    <row r="12" spans="1:13" ht="12.75" customHeight="1">
      <c r="A12" s="97"/>
      <c r="B12" s="97"/>
      <c r="C12" s="98"/>
      <c r="E12" s="19" t="s">
        <v>88</v>
      </c>
      <c r="F12" s="3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0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36" t="s">
        <v>6</v>
      </c>
      <c r="B14" s="37"/>
      <c r="C14" s="21">
        <f>IF(C11=100,C9,C9-H17)</f>
        <v>0</v>
      </c>
      <c r="D14" s="2" t="s">
        <v>0</v>
      </c>
      <c r="E14" s="100" t="s">
        <v>1</v>
      </c>
      <c r="F14" s="22">
        <f>C9</f>
        <v>0</v>
      </c>
      <c r="G14" s="4" t="s">
        <v>3</v>
      </c>
      <c r="H14" s="9" t="s">
        <v>2</v>
      </c>
      <c r="I14" s="2"/>
      <c r="J14" s="2"/>
      <c r="K14" s="2"/>
      <c r="L14" s="2"/>
      <c r="M14" s="2"/>
    </row>
    <row r="15" spans="1:13" ht="12.75">
      <c r="A15" s="2"/>
      <c r="B15" s="2"/>
      <c r="C15" s="21"/>
      <c r="D15" s="2"/>
      <c r="E15" s="10"/>
      <c r="F15" s="4">
        <f>(IF(C11=100,100,(100+C11)))</f>
        <v>100</v>
      </c>
      <c r="G15" s="2"/>
      <c r="H15" s="10">
        <v>1</v>
      </c>
      <c r="I15" s="2"/>
      <c r="J15" s="2"/>
      <c r="K15" s="2"/>
      <c r="L15" s="2"/>
      <c r="M15" s="2"/>
    </row>
    <row r="16" spans="1:13" ht="8.25" customHeight="1">
      <c r="A16" s="2"/>
      <c r="B16" s="2"/>
      <c r="C16" s="2"/>
      <c r="D16" s="2"/>
      <c r="E16" s="2"/>
      <c r="F16" s="10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11" t="s">
        <v>2</v>
      </c>
      <c r="G17" s="4" t="s">
        <v>3</v>
      </c>
      <c r="H17" s="23">
        <f>C9*100/F15</f>
        <v>0</v>
      </c>
      <c r="I17" s="19" t="str">
        <f>IF(C11=100,"","reine Projektmittel")</f>
        <v>reine Projektmittel</v>
      </c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6.5" customHeight="1">
      <c r="A19" s="2"/>
      <c r="B19" s="2"/>
      <c r="C19" s="41" t="str">
        <f>IF(C9&gt;=0,"Abgang","Zugang")</f>
        <v>Abgang</v>
      </c>
      <c r="D19" s="13"/>
      <c r="E19" s="41" t="str">
        <f>IF(C9&gt;=0,"Zugang","Abgang")</f>
        <v>Zugang</v>
      </c>
      <c r="F19" s="2"/>
      <c r="G19" s="2"/>
      <c r="H19" s="2"/>
      <c r="I19" s="2"/>
      <c r="J19" s="2"/>
      <c r="K19" s="2"/>
      <c r="L19" s="2"/>
      <c r="M19" s="2"/>
    </row>
    <row r="20" spans="1:13" ht="16.5" customHeight="1">
      <c r="A20" s="67" t="s">
        <v>12</v>
      </c>
      <c r="B20" s="16"/>
      <c r="C20" s="38" t="s">
        <v>36</v>
      </c>
      <c r="D20" s="13"/>
      <c r="E20" s="39" t="s">
        <v>37</v>
      </c>
      <c r="F20" s="13"/>
      <c r="G20" s="13"/>
      <c r="H20" s="40" t="s">
        <v>13</v>
      </c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38.25">
      <c r="A22" s="24" t="s">
        <v>8</v>
      </c>
      <c r="B22" s="13"/>
      <c r="C22" s="79" t="s">
        <v>55</v>
      </c>
      <c r="D22" s="14" t="s">
        <v>4</v>
      </c>
      <c r="E22" s="79" t="s">
        <v>11</v>
      </c>
      <c r="F22" s="15"/>
      <c r="G22" s="120" t="s">
        <v>47</v>
      </c>
      <c r="H22" s="121"/>
      <c r="I22" s="15"/>
      <c r="J22" s="2"/>
      <c r="K22" s="2"/>
      <c r="L22" s="19" t="s">
        <v>28</v>
      </c>
      <c r="M22" s="2"/>
    </row>
    <row r="23" spans="1:13" ht="24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68">
        <f>C7</f>
        <v>0</v>
      </c>
      <c r="B24" s="25" t="str">
        <f>IF(C9&gt;=0,"UG0","UG1")</f>
        <v>UG0</v>
      </c>
      <c r="C24" s="47">
        <f>C14*D24%</f>
        <v>0</v>
      </c>
      <c r="D24" s="55">
        <v>1.6</v>
      </c>
      <c r="E24" s="20">
        <f>(C14*D24%)</f>
        <v>0</v>
      </c>
      <c r="F24" s="25" t="str">
        <f>IF(C9&gt;=0,"UG1","UG0")</f>
        <v>UG1</v>
      </c>
      <c r="G24" s="2"/>
      <c r="H24" s="80" t="s">
        <v>15</v>
      </c>
      <c r="I24" s="3" t="s">
        <v>20</v>
      </c>
      <c r="J24" s="2"/>
      <c r="K24" s="2"/>
      <c r="L24" s="18" t="s">
        <v>24</v>
      </c>
      <c r="M24" s="2"/>
    </row>
    <row r="25" spans="1:13" ht="15.75">
      <c r="A25" s="68">
        <f>C7</f>
        <v>0</v>
      </c>
      <c r="B25" s="25" t="str">
        <f>IF(C9&gt;=0,"UG0","UG1")</f>
        <v>UG0</v>
      </c>
      <c r="C25" s="47">
        <f>C14*D25%</f>
        <v>0</v>
      </c>
      <c r="D25" s="55">
        <v>50.18</v>
      </c>
      <c r="E25" s="20">
        <f>(C14*D25%)</f>
        <v>0</v>
      </c>
      <c r="F25" s="25" t="str">
        <f>IF(C9&gt;=0,"UG1","UG0")</f>
        <v>UG1</v>
      </c>
      <c r="G25" s="2"/>
      <c r="H25" s="81" t="s">
        <v>14</v>
      </c>
      <c r="I25" s="71" t="s">
        <v>34</v>
      </c>
      <c r="J25" s="12"/>
      <c r="K25" s="12" t="s">
        <v>17</v>
      </c>
      <c r="L25" s="72" t="s">
        <v>24</v>
      </c>
      <c r="M25" s="2"/>
    </row>
    <row r="26" spans="1:14" ht="15.75">
      <c r="A26" s="68">
        <f>C7</f>
        <v>0</v>
      </c>
      <c r="B26" s="25" t="str">
        <f>IF(C9&gt;=0,"UG0","UG1")</f>
        <v>UG0</v>
      </c>
      <c r="C26" s="47">
        <f>C14*D26%</f>
        <v>0</v>
      </c>
      <c r="D26" s="55">
        <v>23.62</v>
      </c>
      <c r="E26" s="20">
        <f>(C14*D26%)</f>
        <v>0</v>
      </c>
      <c r="F26" s="25" t="str">
        <f>IF(C9&gt;=0,"UG1","UG0")</f>
        <v>UG1</v>
      </c>
      <c r="G26" s="2"/>
      <c r="H26" s="73" t="str">
        <f>MID(C7,1,4)&amp;N26</f>
        <v>010099</v>
      </c>
      <c r="I26" s="19" t="s">
        <v>27</v>
      </c>
      <c r="J26" s="2"/>
      <c r="K26" s="2"/>
      <c r="L26" s="18" t="s">
        <v>23</v>
      </c>
      <c r="M26" s="2"/>
      <c r="N26" s="108" t="s">
        <v>30</v>
      </c>
    </row>
    <row r="27" spans="1:14" ht="15.75">
      <c r="A27" s="75">
        <f>C7</f>
        <v>0</v>
      </c>
      <c r="B27" s="26" t="str">
        <f>IF(C9&gt;=0,"UG0","UG1")</f>
        <v>UG0</v>
      </c>
      <c r="C27" s="48">
        <f>C14*D27%</f>
        <v>0</v>
      </c>
      <c r="D27" s="56">
        <v>24.6</v>
      </c>
      <c r="E27" s="49">
        <f>(C14*D27%)</f>
        <v>0</v>
      </c>
      <c r="F27" s="26" t="str">
        <f>IF(C9&gt;=0,"UG1","UG0")</f>
        <v>UG1</v>
      </c>
      <c r="G27" s="12"/>
      <c r="H27" s="76" t="str">
        <f>MID(C7,1,6)&amp;N27</f>
        <v>0099</v>
      </c>
      <c r="I27" s="2" t="s">
        <v>19</v>
      </c>
      <c r="J27" s="77" t="s">
        <v>21</v>
      </c>
      <c r="K27" s="2" t="s">
        <v>22</v>
      </c>
      <c r="L27" s="18" t="s">
        <v>23</v>
      </c>
      <c r="M27" s="2"/>
      <c r="N27" s="108" t="s">
        <v>31</v>
      </c>
    </row>
    <row r="28" spans="1:13" ht="12.75">
      <c r="A28" s="2"/>
      <c r="B28" s="2"/>
      <c r="C28" s="21">
        <f>SUM(C24:C27)</f>
        <v>0</v>
      </c>
      <c r="D28" s="55">
        <f>SUM(D24:D27)</f>
        <v>100</v>
      </c>
      <c r="E28" s="21">
        <f>SUM(E24:E27)</f>
        <v>0</v>
      </c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6"/>
      <c r="D29" s="28"/>
      <c r="E29" s="6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19" t="s">
        <v>33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</sheetData>
  <sheetProtection password="DF37" sheet="1" objects="1" selectLockedCells="1"/>
  <mergeCells count="1">
    <mergeCell ref="G22:H22"/>
  </mergeCells>
  <printOptions/>
  <pageMargins left="0.7086614173228347" right="0.1968503937007874" top="0.984251968503937" bottom="0.5905511811023623" header="0.5118110236220472" footer="0.31496062992125984"/>
  <pageSetup horizontalDpi="600" verticalDpi="600" orientation="landscape" paperSize="9" r:id="rId2"/>
  <headerFooter alignWithMargins="0">
    <oddHeader>&amp;LHaushaltsabteilung IV</oddHeader>
    <oddFooter>&amp;L&amp;8&amp;Z&amp;F&amp;C&amp;"Arial,Fett"&amp;A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Universität zu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kiepkeka</dc:creator>
  <cp:keywords/>
  <dc:description/>
  <cp:lastModifiedBy>Karsten Kiepke</cp:lastModifiedBy>
  <cp:lastPrinted>2020-02-05T13:56:13Z</cp:lastPrinted>
  <dcterms:created xsi:type="dcterms:W3CDTF">2011-03-29T09:24:31Z</dcterms:created>
  <dcterms:modified xsi:type="dcterms:W3CDTF">2020-02-05T13:59:25Z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